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" sheetId="1" r:id="rId1"/>
  </sheets>
  <calcPr calcId="144525"/>
</workbook>
</file>

<file path=xl/calcChain.xml><?xml version="1.0" encoding="utf-8"?>
<calcChain xmlns="http://schemas.openxmlformats.org/spreadsheetml/2006/main">
  <c r="R45" i="1" l="1"/>
  <c r="Q45" i="1"/>
  <c r="P45" i="1"/>
  <c r="O45" i="1"/>
  <c r="N45" i="1"/>
  <c r="P41" i="1"/>
  <c r="P43" i="1" s="1"/>
  <c r="P44" i="1" s="1"/>
  <c r="O41" i="1"/>
  <c r="O43" i="1" s="1"/>
  <c r="O44" i="1" s="1"/>
  <c r="N41" i="1"/>
  <c r="N43" i="1" s="1"/>
  <c r="N44" i="1" s="1"/>
  <c r="M41" i="1"/>
  <c r="M43" i="1" s="1"/>
  <c r="L41" i="1"/>
  <c r="K41" i="1"/>
  <c r="J41" i="1"/>
  <c r="I41" i="1"/>
  <c r="H41" i="1"/>
  <c r="G41" i="1"/>
  <c r="F41" i="1"/>
  <c r="E41" i="1"/>
  <c r="D41" i="1"/>
  <c r="C41" i="1"/>
  <c r="B41" i="1"/>
  <c r="Q39" i="1"/>
  <c r="R38" i="1"/>
  <c r="R41" i="1" s="1"/>
  <c r="R43" i="1" s="1"/>
  <c r="R44" i="1" s="1"/>
  <c r="Q38" i="1"/>
  <c r="Q41" i="1" s="1"/>
  <c r="R31" i="1"/>
  <c r="Q31" i="1"/>
  <c r="Q43" i="1" s="1"/>
  <c r="Q44" i="1" s="1"/>
  <c r="P31" i="1"/>
  <c r="O31" i="1"/>
  <c r="N31" i="1"/>
  <c r="M31" i="1"/>
  <c r="L31" i="1"/>
  <c r="L43" i="1" s="1"/>
  <c r="K31" i="1"/>
  <c r="K43" i="1" s="1"/>
  <c r="J31" i="1"/>
  <c r="J43" i="1" s="1"/>
  <c r="I31" i="1"/>
  <c r="I43" i="1" s="1"/>
  <c r="H31" i="1"/>
  <c r="H43" i="1" s="1"/>
  <c r="G31" i="1"/>
  <c r="G43" i="1" s="1"/>
  <c r="D31" i="1"/>
  <c r="D43" i="1" s="1"/>
  <c r="C31" i="1"/>
  <c r="C43" i="1" s="1"/>
  <c r="B31" i="1"/>
  <c r="B43" i="1" s="1"/>
  <c r="F28" i="1"/>
  <c r="F31" i="1" s="1"/>
  <c r="F43" i="1" s="1"/>
  <c r="E28" i="1"/>
  <c r="E31" i="1" s="1"/>
  <c r="E43" i="1" s="1"/>
  <c r="R20" i="1"/>
  <c r="Q20" i="1"/>
  <c r="P20" i="1"/>
  <c r="O20" i="1"/>
  <c r="N20" i="1"/>
  <c r="M20" i="1"/>
  <c r="L20" i="1"/>
  <c r="K20" i="1"/>
  <c r="J20" i="1"/>
  <c r="I20" i="1"/>
  <c r="H20" i="1"/>
  <c r="G20" i="1"/>
  <c r="D20" i="1"/>
  <c r="C20" i="1"/>
  <c r="B20" i="1"/>
  <c r="E18" i="1"/>
  <c r="E20" i="1" s="1"/>
  <c r="F15" i="1"/>
  <c r="F20" i="1" s="1"/>
</calcChain>
</file>

<file path=xl/sharedStrings.xml><?xml version="1.0" encoding="utf-8"?>
<sst xmlns="http://schemas.openxmlformats.org/spreadsheetml/2006/main" count="87" uniqueCount="77">
  <si>
    <t xml:space="preserve">بنك الشرق </t>
  </si>
  <si>
    <t>قائمة المركز المالي</t>
  </si>
  <si>
    <t>Statement of Financial Position</t>
  </si>
  <si>
    <t>بعد تطبيق المعيار رقم 9</t>
  </si>
  <si>
    <t>البيـــان</t>
  </si>
  <si>
    <t>عن الفترة من 22/12 ولغاية 31/12/2008</t>
  </si>
  <si>
    <t>الموجودات</t>
  </si>
  <si>
    <t>ASSETS:</t>
  </si>
  <si>
    <t>نقد وأرصدة لدى مصرف سورية المركزي</t>
  </si>
  <si>
    <t>Cash and Balances at Central Bank</t>
  </si>
  <si>
    <t>أرصدة لدى مصارف</t>
  </si>
  <si>
    <t>Balances at Banks</t>
  </si>
  <si>
    <t>إيداعات لدى مصارف</t>
  </si>
  <si>
    <t>-</t>
  </si>
  <si>
    <t>Deposits at Banks</t>
  </si>
  <si>
    <t>صافي التسهيلات الائتمانية المباشرة</t>
  </si>
  <si>
    <t>Direct Credit Facilities,Net</t>
  </si>
  <si>
    <t>موجودات مالية بالقيمة العادلة من خلال الدخل الشامل الآخر</t>
  </si>
  <si>
    <t>Financial Assets FVTOCI</t>
  </si>
  <si>
    <t>موجودات مالية متوفرة للبيع</t>
  </si>
  <si>
    <t>Financial Assets Available for Sale</t>
  </si>
  <si>
    <t>موجودات مالية بالكلفة المطفأة</t>
  </si>
  <si>
    <t>حقوق استخدام أصول مستأجرة</t>
  </si>
  <si>
    <t xml:space="preserve">موجودات ثابتة </t>
  </si>
  <si>
    <t>Fixed Assets</t>
  </si>
  <si>
    <t>موجودات غير ملموسة</t>
  </si>
  <si>
    <t>Intangible Assets</t>
  </si>
  <si>
    <t>موجودات ضريبية مؤجلة</t>
  </si>
  <si>
    <t>Deferred Income Tax Assets</t>
  </si>
  <si>
    <t>موجودات اخرى</t>
  </si>
  <si>
    <t>Other Assets</t>
  </si>
  <si>
    <t>وديعة مجمدة لدى مصرف سورية المركزي</t>
  </si>
  <si>
    <t xml:space="preserve"> Statutory blocked funds with Central Bank of Syria</t>
  </si>
  <si>
    <t>مجموع الموجودات</t>
  </si>
  <si>
    <t>Total Assets</t>
  </si>
  <si>
    <t>المطلوبات وحقوق المساهمين:</t>
  </si>
  <si>
    <t>Liabilities &amp; Shareholders' Equity:</t>
  </si>
  <si>
    <t>المطلوبات:</t>
  </si>
  <si>
    <t>Liabilities:</t>
  </si>
  <si>
    <t>ودائع مصارف</t>
  </si>
  <si>
    <t>Banks Deposits</t>
  </si>
  <si>
    <t>ودائع الزبائن</t>
  </si>
  <si>
    <t>Customers Deposits</t>
  </si>
  <si>
    <t xml:space="preserve">تأمينات نقدية </t>
  </si>
  <si>
    <t>Cash Margins</t>
  </si>
  <si>
    <t>مخصصات متنوعة</t>
  </si>
  <si>
    <t>التزامات عقود التأجير</t>
  </si>
  <si>
    <t xml:space="preserve">Sundry Provisions  </t>
  </si>
  <si>
    <t>مخصص ضريبة دخل</t>
  </si>
  <si>
    <t>Deferred Income Tax Liabilities</t>
  </si>
  <si>
    <t>مطلوبات اخرى</t>
  </si>
  <si>
    <t>Other Liabilities</t>
  </si>
  <si>
    <t>مجموع المطلوبات</t>
  </si>
  <si>
    <t>Total Liabilities</t>
  </si>
  <si>
    <t>حقوق المساهمين:</t>
  </si>
  <si>
    <t xml:space="preserve"> Shareholders' Equity:</t>
  </si>
  <si>
    <t>رأس المال المكتتب به والمدفوع</t>
  </si>
  <si>
    <t>Capital Subscribed &amp; Paid</t>
  </si>
  <si>
    <t>التغير المتراكم في القيمة العادلة للموجودات المالية المتوفرة للبيع</t>
  </si>
  <si>
    <t>Accumulated Change in Fair Value</t>
  </si>
  <si>
    <t>احتياطي قانوني</t>
  </si>
  <si>
    <t>Statutory Reserve</t>
  </si>
  <si>
    <t>احتياطي خاص</t>
  </si>
  <si>
    <t>Special Reserve</t>
  </si>
  <si>
    <t>احتياطي عام لمخاطر التمويل</t>
  </si>
  <si>
    <t xml:space="preserve">            -</t>
  </si>
  <si>
    <t>General Reserve for Financing Risks</t>
  </si>
  <si>
    <t>أرباح (خسائر) مدورة محققة</t>
  </si>
  <si>
    <t xml:space="preserve">Retained Earnings </t>
  </si>
  <si>
    <t>أرباح (خسائر) مدورة غير محققة</t>
  </si>
  <si>
    <t>Retained Earnings Unrealized</t>
  </si>
  <si>
    <t>أرباح الفترة</t>
  </si>
  <si>
    <t>مجموع حقوق المساهمين</t>
  </si>
  <si>
    <t>Total Shareholders' Equity</t>
  </si>
  <si>
    <t>مجموع المطلوبات وحقوق المساهمين</t>
  </si>
  <si>
    <t xml:space="preserve"> Total Liabilities &amp; Shareholders' Equity</t>
  </si>
  <si>
    <t>اجمالي الودائع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</si>
</sst>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-* #,##0_-;_-* #,##0\-;_-* &quot;-&quot;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u/>
      <sz val="13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sz val="13"/>
      <color theme="0"/>
      <name val="Arabic Transparent"/>
      <charset val="178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</cellStyleXfs>
  <cellXfs count="45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3" fillId="0" borderId="0" xfId="0" applyFont="1"/>
    <xf numFmtId="0" fontId="6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37" fontId="4" fillId="0" borderId="0" xfId="0" applyNumberFormat="1" applyFont="1"/>
    <xf numFmtId="0" fontId="7" fillId="4" borderId="2" xfId="0" applyNumberFormat="1" applyFont="1" applyFill="1" applyBorder="1" applyAlignment="1">
      <alignment horizontal="right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7" fontId="4" fillId="0" borderId="3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37" fontId="4" fillId="0" borderId="3" xfId="0" applyNumberFormat="1" applyFont="1" applyBorder="1"/>
    <xf numFmtId="3" fontId="4" fillId="0" borderId="3" xfId="0" applyNumberFormat="1" applyFont="1" applyBorder="1" applyAlignment="1">
      <alignment horizontal="right"/>
    </xf>
    <xf numFmtId="41" fontId="4" fillId="0" borderId="3" xfId="2" applyNumberFormat="1" applyFont="1" applyFill="1" applyBorder="1" applyAlignment="1">
      <alignment horizontal="right"/>
    </xf>
    <xf numFmtId="41" fontId="4" fillId="0" borderId="3" xfId="2" applyNumberFormat="1" applyFont="1" applyFill="1" applyBorder="1"/>
    <xf numFmtId="43" fontId="4" fillId="0" borderId="3" xfId="1" applyFont="1" applyBorder="1"/>
    <xf numFmtId="37" fontId="4" fillId="0" borderId="3" xfId="0" applyNumberFormat="1" applyFont="1" applyFill="1" applyBorder="1"/>
    <xf numFmtId="37" fontId="9" fillId="0" borderId="3" xfId="0" applyNumberFormat="1" applyFont="1" applyBorder="1"/>
    <xf numFmtId="41" fontId="10" fillId="0" borderId="3" xfId="2" applyNumberFormat="1" applyFont="1" applyFill="1" applyBorder="1" applyAlignment="1">
      <alignment horizontal="right"/>
    </xf>
    <xf numFmtId="0" fontId="7" fillId="4" borderId="3" xfId="0" applyFont="1" applyFill="1" applyBorder="1"/>
    <xf numFmtId="37" fontId="7" fillId="4" borderId="3" xfId="0" applyNumberFormat="1" applyFont="1" applyFill="1" applyBorder="1"/>
    <xf numFmtId="37" fontId="7" fillId="4" borderId="3" xfId="2" applyNumberFormat="1" applyFont="1" applyFill="1" applyBorder="1"/>
    <xf numFmtId="41" fontId="7" fillId="4" borderId="3" xfId="2" applyNumberFormat="1" applyFont="1" applyFill="1" applyBorder="1"/>
    <xf numFmtId="0" fontId="11" fillId="4" borderId="0" xfId="0" applyFont="1" applyFill="1"/>
    <xf numFmtId="0" fontId="3" fillId="0" borderId="3" xfId="0" applyFont="1" applyBorder="1" applyAlignment="1">
      <alignment horizontal="center"/>
    </xf>
    <xf numFmtId="37" fontId="3" fillId="0" borderId="3" xfId="0" applyNumberFormat="1" applyFont="1" applyBorder="1" applyAlignment="1">
      <alignment horizontal="right"/>
    </xf>
    <xf numFmtId="0" fontId="8" fillId="0" borderId="4" xfId="0" applyFont="1" applyBorder="1"/>
    <xf numFmtId="0" fontId="8" fillId="0" borderId="3" xfId="0" applyFont="1" applyBorder="1"/>
    <xf numFmtId="41" fontId="4" fillId="0" borderId="3" xfId="2" applyNumberFormat="1" applyFont="1" applyFill="1" applyBorder="1" applyAlignment="1">
      <alignment readingOrder="1"/>
    </xf>
    <xf numFmtId="0" fontId="12" fillId="5" borderId="0" xfId="0" applyFont="1" applyFill="1" applyAlignment="1">
      <alignment horizontal="right" readingOrder="2"/>
    </xf>
    <xf numFmtId="37" fontId="4" fillId="0" borderId="0" xfId="0" applyNumberFormat="1" applyFont="1" applyBorder="1"/>
    <xf numFmtId="41" fontId="4" fillId="0" borderId="0" xfId="2" applyNumberFormat="1" applyFont="1" applyFill="1" applyBorder="1"/>
    <xf numFmtId="41" fontId="3" fillId="0" borderId="3" xfId="2" applyNumberFormat="1" applyFont="1" applyFill="1" applyBorder="1" applyAlignment="1">
      <alignment horizontal="right"/>
    </xf>
    <xf numFmtId="37" fontId="3" fillId="0" borderId="0" xfId="0" applyNumberFormat="1" applyFont="1"/>
    <xf numFmtId="41" fontId="3" fillId="0" borderId="0" xfId="0" applyNumberFormat="1" applyFont="1"/>
    <xf numFmtId="0" fontId="3" fillId="0" borderId="0" xfId="0" applyFont="1" applyFill="1"/>
  </cellXfs>
  <cellStyles count="8">
    <cellStyle name="Comma" xfId="1" builtinId="3"/>
    <cellStyle name="Comma [0]" xfId="2" builtinId="6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rightToLeft="1" tabSelected="1" zoomScale="93" zoomScaleNormal="93" workbookViewId="0">
      <selection activeCell="B43" sqref="B43:E43"/>
    </sheetView>
  </sheetViews>
  <sheetFormatPr defaultColWidth="9.140625" defaultRowHeight="16.5"/>
  <cols>
    <col min="1" max="1" width="53.42578125" style="7" bestFit="1" customWidth="1"/>
    <col min="2" max="3" width="24.7109375" style="7" customWidth="1"/>
    <col min="4" max="4" width="21.42578125" style="7" customWidth="1"/>
    <col min="5" max="6" width="21.28515625" style="7" customWidth="1"/>
    <col min="7" max="7" width="19.85546875" style="7" customWidth="1"/>
    <col min="8" max="9" width="19.42578125" style="7" customWidth="1"/>
    <col min="10" max="10" width="20.28515625" style="3" customWidth="1"/>
    <col min="11" max="11" width="19.42578125" style="7" customWidth="1"/>
    <col min="12" max="13" width="19.7109375" style="7" customWidth="1"/>
    <col min="14" max="15" width="20.28515625" style="7" customWidth="1"/>
    <col min="16" max="16" width="18.85546875" style="7" customWidth="1"/>
    <col min="17" max="17" width="18.85546875" style="3" customWidth="1"/>
    <col min="18" max="18" width="20" style="10" customWidth="1"/>
    <col min="19" max="19" width="57.7109375" style="10" bestFit="1" customWidth="1"/>
    <col min="20" max="16384" width="9.140625" style="4"/>
  </cols>
  <sheetData>
    <row r="2" spans="1:19">
      <c r="A2" s="1" t="s">
        <v>0</v>
      </c>
      <c r="B2" s="1"/>
      <c r="C2" s="1"/>
      <c r="D2" s="1"/>
      <c r="E2" s="2"/>
      <c r="F2" s="2"/>
      <c r="G2" s="2"/>
      <c r="H2" s="2"/>
      <c r="I2" s="2"/>
      <c r="K2" s="2"/>
      <c r="L2" s="2"/>
      <c r="M2" s="2"/>
      <c r="N2" s="2"/>
      <c r="O2" s="2"/>
      <c r="P2" s="2"/>
      <c r="Q2" s="2"/>
      <c r="R2" s="2"/>
      <c r="S2" s="2"/>
    </row>
    <row r="3" spans="1:19" ht="18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2</v>
      </c>
    </row>
    <row r="4" spans="1:19" ht="18">
      <c r="E4" s="8"/>
      <c r="F4" s="9" t="s">
        <v>3</v>
      </c>
      <c r="G4" s="8"/>
    </row>
    <row r="5" spans="1:19" s="3" customFormat="1" ht="33">
      <c r="A5" s="11" t="s">
        <v>4</v>
      </c>
      <c r="B5" s="12">
        <v>2023</v>
      </c>
      <c r="C5" s="12">
        <v>2022</v>
      </c>
      <c r="D5" s="12">
        <v>2021</v>
      </c>
      <c r="E5" s="12">
        <v>2020</v>
      </c>
      <c r="F5" s="12">
        <v>2019</v>
      </c>
      <c r="G5" s="12">
        <v>2018</v>
      </c>
      <c r="H5" s="12">
        <v>2018</v>
      </c>
      <c r="I5" s="12">
        <v>2017</v>
      </c>
      <c r="J5" s="12">
        <v>2016</v>
      </c>
      <c r="K5" s="12">
        <v>2015</v>
      </c>
      <c r="L5" s="12">
        <v>2014</v>
      </c>
      <c r="M5" s="12">
        <v>2013</v>
      </c>
      <c r="N5" s="12">
        <v>2012</v>
      </c>
      <c r="O5" s="12">
        <v>2011</v>
      </c>
      <c r="P5" s="12">
        <v>2010</v>
      </c>
      <c r="Q5" s="12">
        <v>2009</v>
      </c>
      <c r="R5" s="12" t="s">
        <v>5</v>
      </c>
      <c r="S5" s="13" t="s">
        <v>2</v>
      </c>
    </row>
    <row r="6" spans="1:19">
      <c r="A6" s="14" t="s">
        <v>6</v>
      </c>
      <c r="B6" s="14"/>
      <c r="C6" s="14"/>
      <c r="D6" s="14"/>
      <c r="E6" s="14"/>
      <c r="F6" s="14"/>
      <c r="G6" s="14"/>
      <c r="H6" s="14"/>
      <c r="I6" s="14"/>
      <c r="J6" s="15"/>
      <c r="K6" s="14"/>
      <c r="L6" s="14"/>
      <c r="M6" s="14"/>
      <c r="N6" s="14"/>
      <c r="O6" s="16"/>
      <c r="P6" s="17"/>
      <c r="Q6" s="17"/>
      <c r="R6" s="18"/>
      <c r="S6" s="19" t="s">
        <v>7</v>
      </c>
    </row>
    <row r="7" spans="1:19">
      <c r="A7" s="20" t="s">
        <v>8</v>
      </c>
      <c r="B7" s="20">
        <v>474311519923</v>
      </c>
      <c r="C7" s="20">
        <v>85355023494</v>
      </c>
      <c r="D7" s="20">
        <v>116294477161</v>
      </c>
      <c r="E7" s="20">
        <v>71167433455</v>
      </c>
      <c r="F7" s="20">
        <v>31397080035</v>
      </c>
      <c r="G7" s="20">
        <v>23366807508</v>
      </c>
      <c r="H7" s="20">
        <v>23383474867</v>
      </c>
      <c r="I7" s="20">
        <v>14589223206</v>
      </c>
      <c r="J7" s="20">
        <v>8476330487</v>
      </c>
      <c r="K7" s="20">
        <v>6892424768</v>
      </c>
      <c r="L7" s="20">
        <v>10006600527</v>
      </c>
      <c r="M7" s="20">
        <v>5292722166</v>
      </c>
      <c r="N7" s="20">
        <v>5157350165</v>
      </c>
      <c r="O7" s="21">
        <v>3652374791</v>
      </c>
      <c r="P7" s="22">
        <v>1568848741</v>
      </c>
      <c r="Q7" s="22">
        <v>1096852607</v>
      </c>
      <c r="R7" s="22">
        <v>1990310810</v>
      </c>
      <c r="S7" s="23" t="s">
        <v>9</v>
      </c>
    </row>
    <row r="8" spans="1:19">
      <c r="A8" s="20" t="s">
        <v>10</v>
      </c>
      <c r="B8" s="20">
        <v>305040635495</v>
      </c>
      <c r="C8" s="20">
        <v>72655477431</v>
      </c>
      <c r="D8" s="20">
        <v>33017199960</v>
      </c>
      <c r="E8" s="20">
        <v>15406352119</v>
      </c>
      <c r="F8" s="20">
        <v>6112073441</v>
      </c>
      <c r="G8" s="20">
        <v>2210858781</v>
      </c>
      <c r="H8" s="20">
        <v>2211373377</v>
      </c>
      <c r="I8" s="20">
        <v>4050561054</v>
      </c>
      <c r="J8" s="20">
        <v>3243148023</v>
      </c>
      <c r="K8" s="20">
        <v>7422655654</v>
      </c>
      <c r="L8" s="20">
        <v>4580119301</v>
      </c>
      <c r="M8" s="20">
        <v>2198295054</v>
      </c>
      <c r="N8" s="20">
        <v>1869724322</v>
      </c>
      <c r="O8" s="21">
        <v>3062141622</v>
      </c>
      <c r="P8" s="22">
        <v>1627883151</v>
      </c>
      <c r="Q8" s="22">
        <v>1036537439</v>
      </c>
      <c r="R8" s="22">
        <v>512711604</v>
      </c>
      <c r="S8" s="23" t="s">
        <v>11</v>
      </c>
    </row>
    <row r="9" spans="1:19">
      <c r="A9" s="20" t="s">
        <v>12</v>
      </c>
      <c r="B9" s="20">
        <v>8097078290</v>
      </c>
      <c r="C9" s="20">
        <v>3890651125</v>
      </c>
      <c r="D9" s="20">
        <v>38131044899</v>
      </c>
      <c r="E9" s="20">
        <v>20310782281</v>
      </c>
      <c r="F9" s="20">
        <v>7281419984</v>
      </c>
      <c r="G9" s="20">
        <v>8245900882</v>
      </c>
      <c r="H9" s="20">
        <v>8296805076</v>
      </c>
      <c r="I9" s="20">
        <v>7620705352</v>
      </c>
      <c r="J9" s="20">
        <v>5571174201</v>
      </c>
      <c r="K9" s="20">
        <v>3155010000</v>
      </c>
      <c r="L9" s="20">
        <v>2235920000</v>
      </c>
      <c r="M9" s="20">
        <v>1187700000</v>
      </c>
      <c r="N9" s="18" t="s">
        <v>13</v>
      </c>
      <c r="O9" s="21">
        <v>750000000</v>
      </c>
      <c r="P9" s="22">
        <v>300000000</v>
      </c>
      <c r="Q9" s="22">
        <v>15982050</v>
      </c>
      <c r="R9" s="22">
        <v>0</v>
      </c>
      <c r="S9" s="23" t="s">
        <v>14</v>
      </c>
    </row>
    <row r="10" spans="1:19">
      <c r="A10" s="20" t="s">
        <v>15</v>
      </c>
      <c r="B10" s="20">
        <v>82521031041</v>
      </c>
      <c r="C10" s="20">
        <v>35342694320</v>
      </c>
      <c r="D10" s="20">
        <v>19619485486</v>
      </c>
      <c r="E10" s="20">
        <v>21514004842</v>
      </c>
      <c r="F10" s="20">
        <v>29035326356</v>
      </c>
      <c r="G10" s="20">
        <v>23324391842</v>
      </c>
      <c r="H10" s="20">
        <v>23273382547</v>
      </c>
      <c r="I10" s="20">
        <v>10968675366</v>
      </c>
      <c r="J10" s="20">
        <v>8417742816</v>
      </c>
      <c r="K10" s="20">
        <v>9797068943</v>
      </c>
      <c r="L10" s="20">
        <v>5064021809</v>
      </c>
      <c r="M10" s="20">
        <v>4893135219</v>
      </c>
      <c r="N10" s="20">
        <v>6813955533</v>
      </c>
      <c r="O10" s="21">
        <v>6188008453</v>
      </c>
      <c r="P10" s="22">
        <v>3661848602</v>
      </c>
      <c r="Q10" s="22">
        <v>1429336304</v>
      </c>
      <c r="R10" s="22">
        <v>0</v>
      </c>
      <c r="S10" s="23" t="s">
        <v>16</v>
      </c>
    </row>
    <row r="11" spans="1:19">
      <c r="A11" s="20" t="s">
        <v>17</v>
      </c>
      <c r="B11" s="20">
        <v>2316327510</v>
      </c>
      <c r="C11" s="20">
        <v>2326572118</v>
      </c>
      <c r="D11" s="20">
        <v>209591500</v>
      </c>
      <c r="E11" s="20">
        <v>83836600</v>
      </c>
      <c r="F11" s="24">
        <v>0</v>
      </c>
      <c r="G11" s="24">
        <v>0</v>
      </c>
      <c r="H11" s="24">
        <v>0</v>
      </c>
      <c r="I11" s="20"/>
      <c r="J11" s="20"/>
      <c r="K11" s="20"/>
      <c r="L11" s="20"/>
      <c r="M11" s="20"/>
      <c r="N11" s="20"/>
      <c r="O11" s="21"/>
      <c r="P11" s="22"/>
      <c r="Q11" s="22"/>
      <c r="R11" s="22"/>
      <c r="S11" s="23" t="s">
        <v>18</v>
      </c>
    </row>
    <row r="12" spans="1:19">
      <c r="A12" s="20" t="s">
        <v>19</v>
      </c>
      <c r="B12" s="24">
        <v>0</v>
      </c>
      <c r="C12" s="24">
        <v>0</v>
      </c>
      <c r="D12" s="24">
        <v>0</v>
      </c>
      <c r="E12" s="24">
        <v>0</v>
      </c>
      <c r="F12" s="20">
        <v>500568317</v>
      </c>
      <c r="G12" s="20">
        <v>4804122728</v>
      </c>
      <c r="H12" s="20">
        <v>4804122728</v>
      </c>
      <c r="I12" s="20">
        <v>4530302372</v>
      </c>
      <c r="J12" s="20">
        <v>6455952249</v>
      </c>
      <c r="K12" s="20">
        <v>4657962160</v>
      </c>
      <c r="L12" s="20">
        <v>2314387899</v>
      </c>
      <c r="M12" s="20">
        <v>1956792656</v>
      </c>
      <c r="N12" s="20">
        <v>1101991585</v>
      </c>
      <c r="O12" s="21">
        <v>765467026</v>
      </c>
      <c r="P12" s="22">
        <v>701084148</v>
      </c>
      <c r="Q12" s="22">
        <v>240248235</v>
      </c>
      <c r="R12" s="22">
        <v>0</v>
      </c>
      <c r="S12" s="23" t="s">
        <v>20</v>
      </c>
    </row>
    <row r="13" spans="1:19">
      <c r="A13" s="20" t="s">
        <v>21</v>
      </c>
      <c r="B13" s="24">
        <v>0</v>
      </c>
      <c r="C13" s="24">
        <v>0</v>
      </c>
      <c r="D13" s="24">
        <v>0</v>
      </c>
      <c r="E13" s="25">
        <v>1073163013</v>
      </c>
      <c r="F13" s="25">
        <v>1337000000</v>
      </c>
      <c r="G13" s="24">
        <v>0</v>
      </c>
      <c r="H13" s="24">
        <v>0</v>
      </c>
      <c r="I13" s="20"/>
      <c r="J13" s="20"/>
      <c r="K13" s="20"/>
      <c r="L13" s="20"/>
      <c r="M13" s="20"/>
      <c r="N13" s="20"/>
      <c r="O13" s="21"/>
      <c r="P13" s="22"/>
      <c r="Q13" s="22"/>
      <c r="R13" s="22"/>
      <c r="S13" s="23"/>
    </row>
    <row r="14" spans="1:19">
      <c r="A14" s="20" t="s">
        <v>22</v>
      </c>
      <c r="B14" s="20">
        <v>249172827</v>
      </c>
      <c r="C14" s="20">
        <v>425448795</v>
      </c>
      <c r="D14" s="20">
        <v>601724763</v>
      </c>
      <c r="E14" s="25">
        <v>206522213</v>
      </c>
      <c r="F14" s="25">
        <v>232396967</v>
      </c>
      <c r="G14" s="24">
        <v>0</v>
      </c>
      <c r="H14" s="24">
        <v>0</v>
      </c>
      <c r="I14" s="20"/>
      <c r="J14" s="20"/>
      <c r="K14" s="20"/>
      <c r="L14" s="20"/>
      <c r="M14" s="20"/>
      <c r="N14" s="20"/>
      <c r="O14" s="21"/>
      <c r="P14" s="22"/>
      <c r="Q14" s="22"/>
      <c r="R14" s="22"/>
      <c r="S14" s="23"/>
    </row>
    <row r="15" spans="1:19">
      <c r="A15" s="20" t="s">
        <v>23</v>
      </c>
      <c r="B15" s="20">
        <v>8383297433</v>
      </c>
      <c r="C15" s="20">
        <v>6486909378</v>
      </c>
      <c r="D15" s="20">
        <v>5786532601</v>
      </c>
      <c r="E15" s="25">
        <v>4863983018</v>
      </c>
      <c r="F15" s="25">
        <f>4265097476</f>
        <v>4265097476</v>
      </c>
      <c r="G15" s="20">
        <v>2899453515</v>
      </c>
      <c r="H15" s="20">
        <v>2899453515</v>
      </c>
      <c r="I15" s="20">
        <v>2125335519</v>
      </c>
      <c r="J15" s="20">
        <v>2182786105</v>
      </c>
      <c r="K15" s="20">
        <v>1617636212</v>
      </c>
      <c r="L15" s="20">
        <v>818069718</v>
      </c>
      <c r="M15" s="20">
        <v>874318340</v>
      </c>
      <c r="N15" s="20">
        <v>848514309</v>
      </c>
      <c r="O15" s="21">
        <v>874463424</v>
      </c>
      <c r="P15" s="22">
        <v>905744621</v>
      </c>
      <c r="Q15" s="22">
        <v>846188713</v>
      </c>
      <c r="R15" s="22">
        <v>545726817</v>
      </c>
      <c r="S15" s="23" t="s">
        <v>24</v>
      </c>
    </row>
    <row r="16" spans="1:19">
      <c r="A16" s="20" t="s">
        <v>25</v>
      </c>
      <c r="B16" s="20">
        <v>274144900</v>
      </c>
      <c r="C16" s="20">
        <v>81434923</v>
      </c>
      <c r="D16" s="20">
        <v>101034960</v>
      </c>
      <c r="E16" s="20">
        <v>41456055</v>
      </c>
      <c r="F16" s="20">
        <v>9399747</v>
      </c>
      <c r="G16" s="20">
        <v>3752721</v>
      </c>
      <c r="H16" s="20">
        <v>3752721</v>
      </c>
      <c r="I16" s="20">
        <v>4179130</v>
      </c>
      <c r="J16" s="20">
        <v>611259</v>
      </c>
      <c r="K16" s="20">
        <v>915819</v>
      </c>
      <c r="L16" s="20">
        <v>1073497</v>
      </c>
      <c r="M16" s="20">
        <v>932386</v>
      </c>
      <c r="N16" s="20">
        <v>2691217</v>
      </c>
      <c r="O16" s="21">
        <v>3847623</v>
      </c>
      <c r="P16" s="22">
        <v>5727034</v>
      </c>
      <c r="Q16" s="22">
        <v>7150279</v>
      </c>
      <c r="R16" s="22">
        <v>451230</v>
      </c>
      <c r="S16" s="23" t="s">
        <v>26</v>
      </c>
    </row>
    <row r="17" spans="1:19">
      <c r="A17" s="20" t="s">
        <v>27</v>
      </c>
      <c r="B17" s="20">
        <v>0</v>
      </c>
      <c r="C17" s="20">
        <v>738293</v>
      </c>
      <c r="D17" s="24">
        <v>0</v>
      </c>
      <c r="E17" s="24">
        <v>0</v>
      </c>
      <c r="F17" s="20">
        <v>20073440</v>
      </c>
      <c r="G17" s="20">
        <v>58449617</v>
      </c>
      <c r="H17" s="20">
        <v>58449617</v>
      </c>
      <c r="I17" s="20">
        <v>21005390</v>
      </c>
      <c r="J17" s="20">
        <v>22315463</v>
      </c>
      <c r="K17" s="20">
        <v>10516946</v>
      </c>
      <c r="L17" s="20">
        <v>86085633</v>
      </c>
      <c r="M17" s="20">
        <v>136327712</v>
      </c>
      <c r="N17" s="20">
        <v>138369621</v>
      </c>
      <c r="O17" s="21">
        <v>121349418</v>
      </c>
      <c r="P17" s="22">
        <v>84653763</v>
      </c>
      <c r="Q17" s="22">
        <v>39695570</v>
      </c>
      <c r="R17" s="22">
        <v>14353587</v>
      </c>
      <c r="S17" s="23" t="s">
        <v>28</v>
      </c>
    </row>
    <row r="18" spans="1:19">
      <c r="A18" s="20" t="s">
        <v>29</v>
      </c>
      <c r="B18" s="20">
        <v>5090396454</v>
      </c>
      <c r="C18" s="20">
        <v>3438727328</v>
      </c>
      <c r="D18" s="20">
        <v>820981891</v>
      </c>
      <c r="E18" s="20">
        <f>424032531-83836600</f>
        <v>340195931</v>
      </c>
      <c r="F18" s="20">
        <v>352342264</v>
      </c>
      <c r="G18" s="20">
        <v>545268661</v>
      </c>
      <c r="H18" s="20">
        <v>545268658</v>
      </c>
      <c r="I18" s="20">
        <v>531447340</v>
      </c>
      <c r="J18" s="20">
        <v>148442740</v>
      </c>
      <c r="K18" s="20">
        <v>286607204</v>
      </c>
      <c r="L18" s="20">
        <v>142406789</v>
      </c>
      <c r="M18" s="20">
        <v>87280234</v>
      </c>
      <c r="N18" s="20">
        <v>80565295</v>
      </c>
      <c r="O18" s="21">
        <v>117732501</v>
      </c>
      <c r="P18" s="22">
        <v>77918082</v>
      </c>
      <c r="Q18" s="22">
        <v>65355996</v>
      </c>
      <c r="R18" s="22">
        <v>0</v>
      </c>
      <c r="S18" s="23" t="s">
        <v>30</v>
      </c>
    </row>
    <row r="19" spans="1:19" ht="18.75">
      <c r="A19" s="20" t="s">
        <v>31</v>
      </c>
      <c r="B19" s="26">
        <v>37990801076</v>
      </c>
      <c r="C19" s="26">
        <v>9008388494</v>
      </c>
      <c r="D19" s="20">
        <v>7551975685</v>
      </c>
      <c r="E19" s="27">
        <v>3915286842</v>
      </c>
      <c r="F19" s="27">
        <v>1403515464</v>
      </c>
      <c r="G19" s="27">
        <v>1387055118</v>
      </c>
      <c r="H19" s="27">
        <v>1403515464</v>
      </c>
      <c r="I19" s="27">
        <v>1378515464</v>
      </c>
      <c r="J19" s="27">
        <v>1614292194</v>
      </c>
      <c r="K19" s="27">
        <v>1090852219</v>
      </c>
      <c r="L19" s="27">
        <v>689281856</v>
      </c>
      <c r="M19" s="27">
        <v>531624446</v>
      </c>
      <c r="N19" s="27">
        <v>340206054</v>
      </c>
      <c r="O19" s="27">
        <v>277432636</v>
      </c>
      <c r="P19" s="27">
        <v>251744177</v>
      </c>
      <c r="Q19" s="27">
        <v>248275425</v>
      </c>
      <c r="R19" s="27">
        <v>0</v>
      </c>
      <c r="S19" s="23" t="s">
        <v>32</v>
      </c>
    </row>
    <row r="20" spans="1:19">
      <c r="A20" s="28" t="s">
        <v>33</v>
      </c>
      <c r="B20" s="29">
        <f t="shared" ref="B20:R20" si="0">SUM(B7:B19)</f>
        <v>924274404949</v>
      </c>
      <c r="C20" s="29">
        <f t="shared" si="0"/>
        <v>219012065699</v>
      </c>
      <c r="D20" s="29">
        <f t="shared" si="0"/>
        <v>222134048906</v>
      </c>
      <c r="E20" s="29">
        <f t="shared" si="0"/>
        <v>138923016369</v>
      </c>
      <c r="F20" s="29">
        <f t="shared" si="0"/>
        <v>81946293491</v>
      </c>
      <c r="G20" s="29">
        <f t="shared" si="0"/>
        <v>66846061373</v>
      </c>
      <c r="H20" s="30">
        <f t="shared" si="0"/>
        <v>66879598570</v>
      </c>
      <c r="I20" s="30">
        <f t="shared" si="0"/>
        <v>45819950193</v>
      </c>
      <c r="J20" s="30">
        <f t="shared" si="0"/>
        <v>36132795537</v>
      </c>
      <c r="K20" s="30">
        <f t="shared" si="0"/>
        <v>34931649925</v>
      </c>
      <c r="L20" s="30">
        <f t="shared" si="0"/>
        <v>25937967029</v>
      </c>
      <c r="M20" s="30">
        <f t="shared" si="0"/>
        <v>17159128213</v>
      </c>
      <c r="N20" s="30">
        <f t="shared" si="0"/>
        <v>16353368101</v>
      </c>
      <c r="O20" s="30">
        <f t="shared" si="0"/>
        <v>15812817494</v>
      </c>
      <c r="P20" s="31">
        <f t="shared" si="0"/>
        <v>9185452319</v>
      </c>
      <c r="Q20" s="31">
        <f t="shared" si="0"/>
        <v>5025622618</v>
      </c>
      <c r="R20" s="31">
        <f t="shared" si="0"/>
        <v>3063554048</v>
      </c>
      <c r="S20" s="32" t="s">
        <v>34</v>
      </c>
    </row>
    <row r="21" spans="1:19">
      <c r="A21" s="16"/>
      <c r="B21" s="16"/>
      <c r="C21" s="16"/>
      <c r="D21" s="16"/>
      <c r="E21" s="16"/>
      <c r="F21" s="16"/>
      <c r="G21" s="16"/>
      <c r="H21" s="16"/>
      <c r="I21" s="16"/>
      <c r="J21" s="33"/>
      <c r="K21" s="16"/>
      <c r="L21" s="20"/>
      <c r="M21" s="20"/>
      <c r="N21" s="16"/>
      <c r="O21" s="16"/>
      <c r="P21" s="17"/>
      <c r="Q21" s="17"/>
      <c r="R21" s="34"/>
      <c r="S21" s="34"/>
    </row>
    <row r="22" spans="1:19">
      <c r="A22" s="14" t="s">
        <v>35</v>
      </c>
      <c r="B22" s="14"/>
      <c r="C22" s="14"/>
      <c r="D22" s="14"/>
      <c r="E22" s="14"/>
      <c r="F22" s="14"/>
      <c r="G22" s="14"/>
      <c r="H22" s="14"/>
      <c r="I22" s="14"/>
      <c r="J22" s="15"/>
      <c r="K22" s="14"/>
      <c r="L22" s="20"/>
      <c r="M22" s="20"/>
      <c r="N22" s="14"/>
      <c r="O22" s="14"/>
      <c r="P22" s="17"/>
      <c r="Q22" s="17"/>
      <c r="R22" s="18"/>
      <c r="S22" s="35" t="s">
        <v>36</v>
      </c>
    </row>
    <row r="23" spans="1:19">
      <c r="A23" s="14" t="s">
        <v>37</v>
      </c>
      <c r="B23" s="14"/>
      <c r="C23" s="14"/>
      <c r="D23" s="14"/>
      <c r="E23" s="14"/>
      <c r="F23" s="14"/>
      <c r="G23" s="14"/>
      <c r="H23" s="14"/>
      <c r="I23" s="14"/>
      <c r="J23" s="15"/>
      <c r="K23" s="14"/>
      <c r="L23" s="20"/>
      <c r="M23" s="20"/>
      <c r="N23" s="14"/>
      <c r="O23" s="14"/>
      <c r="P23" s="17"/>
      <c r="Q23" s="17"/>
      <c r="R23" s="18"/>
      <c r="S23" s="36" t="s">
        <v>38</v>
      </c>
    </row>
    <row r="24" spans="1:19">
      <c r="A24" s="20" t="s">
        <v>39</v>
      </c>
      <c r="B24" s="20">
        <v>18286133649</v>
      </c>
      <c r="C24" s="20">
        <v>7132623118</v>
      </c>
      <c r="D24" s="20">
        <v>158725540</v>
      </c>
      <c r="E24" s="20">
        <v>158232405</v>
      </c>
      <c r="F24" s="20">
        <v>2590284905</v>
      </c>
      <c r="G24" s="20">
        <v>3798004206</v>
      </c>
      <c r="H24" s="20">
        <v>3798004206</v>
      </c>
      <c r="I24" s="20">
        <v>4208256963</v>
      </c>
      <c r="J24" s="20">
        <v>3638892285</v>
      </c>
      <c r="K24" s="20">
        <v>2436193498</v>
      </c>
      <c r="L24" s="20">
        <v>1578622750</v>
      </c>
      <c r="M24" s="20">
        <v>29071201</v>
      </c>
      <c r="N24" s="20">
        <v>1387651045</v>
      </c>
      <c r="O24" s="21">
        <v>2898560133</v>
      </c>
      <c r="P24" s="22">
        <v>972071671</v>
      </c>
      <c r="Q24" s="22">
        <v>300000000</v>
      </c>
      <c r="R24" s="22">
        <v>599719165</v>
      </c>
      <c r="S24" s="37" t="s">
        <v>40</v>
      </c>
    </row>
    <row r="25" spans="1:19">
      <c r="A25" s="20" t="s">
        <v>41</v>
      </c>
      <c r="B25" s="20">
        <v>353989263150</v>
      </c>
      <c r="C25" s="20">
        <v>108354848991</v>
      </c>
      <c r="D25" s="20">
        <v>132910277790</v>
      </c>
      <c r="E25" s="20">
        <v>91467862222</v>
      </c>
      <c r="F25" s="20">
        <v>59954121920</v>
      </c>
      <c r="G25" s="20">
        <v>47933857954</v>
      </c>
      <c r="H25" s="20">
        <v>47933857954</v>
      </c>
      <c r="I25" s="20">
        <v>27855377903</v>
      </c>
      <c r="J25" s="20">
        <v>16864140453</v>
      </c>
      <c r="K25" s="20">
        <v>22548853931</v>
      </c>
      <c r="L25" s="20">
        <v>19499155090</v>
      </c>
      <c r="M25" s="20">
        <v>13525191322</v>
      </c>
      <c r="N25" s="20">
        <v>11116702097</v>
      </c>
      <c r="O25" s="21">
        <v>9680339311</v>
      </c>
      <c r="P25" s="22">
        <v>5717645254</v>
      </c>
      <c r="Q25" s="22">
        <v>2319325165</v>
      </c>
      <c r="R25" s="22">
        <v>0</v>
      </c>
      <c r="S25" s="37" t="s">
        <v>42</v>
      </c>
    </row>
    <row r="26" spans="1:19">
      <c r="A26" s="20" t="s">
        <v>43</v>
      </c>
      <c r="B26" s="20">
        <v>16657279982</v>
      </c>
      <c r="C26" s="20">
        <v>7054632426</v>
      </c>
      <c r="D26" s="20">
        <v>8418605239</v>
      </c>
      <c r="E26" s="20">
        <v>5021603748</v>
      </c>
      <c r="F26" s="20">
        <v>2576588644</v>
      </c>
      <c r="G26" s="20">
        <v>1338525008</v>
      </c>
      <c r="H26" s="20">
        <v>1338525008</v>
      </c>
      <c r="I26" s="20">
        <v>173554974</v>
      </c>
      <c r="J26" s="20">
        <v>424004368</v>
      </c>
      <c r="K26" s="20">
        <v>478797862</v>
      </c>
      <c r="L26" s="20">
        <v>196772255</v>
      </c>
      <c r="M26" s="20">
        <v>174104312</v>
      </c>
      <c r="N26" s="20">
        <v>961485504</v>
      </c>
      <c r="O26" s="21">
        <v>691071528</v>
      </c>
      <c r="P26" s="22">
        <v>167838215</v>
      </c>
      <c r="Q26" s="22">
        <v>25181826</v>
      </c>
      <c r="R26" s="22">
        <v>0</v>
      </c>
      <c r="S26" s="37" t="s">
        <v>44</v>
      </c>
    </row>
    <row r="27" spans="1:19">
      <c r="A27" s="20" t="s">
        <v>45</v>
      </c>
      <c r="B27" s="20">
        <v>2931040992</v>
      </c>
      <c r="C27" s="20">
        <v>766523432</v>
      </c>
      <c r="D27" s="20">
        <v>613978771</v>
      </c>
      <c r="E27" s="20">
        <v>365366394</v>
      </c>
      <c r="F27" s="24">
        <v>0</v>
      </c>
      <c r="G27" s="24">
        <v>0</v>
      </c>
      <c r="H27" s="24">
        <v>0</v>
      </c>
      <c r="I27" s="20"/>
      <c r="J27" s="20"/>
      <c r="K27" s="20"/>
      <c r="L27" s="20"/>
      <c r="M27" s="20"/>
      <c r="N27" s="20"/>
      <c r="O27" s="21"/>
      <c r="P27" s="22"/>
      <c r="Q27" s="22"/>
      <c r="R27" s="22"/>
      <c r="S27" s="37"/>
    </row>
    <row r="28" spans="1:19">
      <c r="A28" s="20" t="s">
        <v>46</v>
      </c>
      <c r="B28" s="20">
        <v>126092559</v>
      </c>
      <c r="C28" s="20">
        <v>154296707</v>
      </c>
      <c r="D28" s="20">
        <v>172877830</v>
      </c>
      <c r="E28" s="20">
        <f>190658809</f>
        <v>190658809</v>
      </c>
      <c r="F28" s="20">
        <f>37370470+224112376</f>
        <v>261482846</v>
      </c>
      <c r="G28" s="20">
        <v>14698680</v>
      </c>
      <c r="H28" s="20">
        <v>7435563</v>
      </c>
      <c r="I28" s="20">
        <v>4937208</v>
      </c>
      <c r="J28" s="20">
        <v>4114854</v>
      </c>
      <c r="K28" s="20">
        <v>6764157</v>
      </c>
      <c r="L28" s="20">
        <v>13252529</v>
      </c>
      <c r="M28" s="20">
        <v>41319160</v>
      </c>
      <c r="N28" s="20">
        <v>22522240</v>
      </c>
      <c r="O28" s="21">
        <v>5000000</v>
      </c>
      <c r="P28" s="22">
        <v>4200000</v>
      </c>
      <c r="Q28" s="22">
        <v>4000000</v>
      </c>
      <c r="R28" s="22">
        <v>0</v>
      </c>
      <c r="S28" s="37" t="s">
        <v>47</v>
      </c>
    </row>
    <row r="29" spans="1:19">
      <c r="A29" s="38" t="s">
        <v>48</v>
      </c>
      <c r="B29" s="39">
        <v>7302824021</v>
      </c>
      <c r="C29" s="20">
        <v>152781131</v>
      </c>
      <c r="D29" s="20">
        <v>83747248</v>
      </c>
      <c r="E29" s="20">
        <v>1251565892</v>
      </c>
      <c r="F29" s="20">
        <v>907109708</v>
      </c>
      <c r="G29" s="20">
        <v>258869790</v>
      </c>
      <c r="H29" s="20">
        <v>258869790</v>
      </c>
      <c r="I29" s="20">
        <v>99231966</v>
      </c>
      <c r="J29" s="20">
        <v>373056538</v>
      </c>
      <c r="K29" s="20">
        <v>39346625</v>
      </c>
      <c r="L29" s="18" t="s">
        <v>13</v>
      </c>
      <c r="M29" s="18" t="s">
        <v>13</v>
      </c>
      <c r="N29" s="18" t="s">
        <v>13</v>
      </c>
      <c r="O29" s="18" t="s">
        <v>13</v>
      </c>
      <c r="P29" s="18" t="s">
        <v>13</v>
      </c>
      <c r="Q29" s="18" t="s">
        <v>13</v>
      </c>
      <c r="R29" s="18" t="s">
        <v>13</v>
      </c>
      <c r="S29" s="23" t="s">
        <v>49</v>
      </c>
    </row>
    <row r="30" spans="1:19" ht="18.75">
      <c r="A30" s="20" t="s">
        <v>50</v>
      </c>
      <c r="B30" s="27">
        <v>121699348750</v>
      </c>
      <c r="C30" s="27">
        <v>4418718293</v>
      </c>
      <c r="D30" s="20">
        <v>3296585580</v>
      </c>
      <c r="E30" s="27">
        <v>1727791065</v>
      </c>
      <c r="F30" s="27">
        <v>1209523351</v>
      </c>
      <c r="G30" s="27">
        <v>982312427</v>
      </c>
      <c r="H30" s="27">
        <v>982312427</v>
      </c>
      <c r="I30" s="27">
        <v>1309817658</v>
      </c>
      <c r="J30" s="27">
        <v>540242960</v>
      </c>
      <c r="K30" s="27">
        <v>831862862</v>
      </c>
      <c r="L30" s="27">
        <v>320733677</v>
      </c>
      <c r="M30" s="27">
        <v>331637936</v>
      </c>
      <c r="N30" s="27">
        <v>362475426</v>
      </c>
      <c r="O30" s="27">
        <v>257711409</v>
      </c>
      <c r="P30" s="27">
        <v>88529688</v>
      </c>
      <c r="Q30" s="27">
        <v>22188136</v>
      </c>
      <c r="R30" s="27">
        <v>3873230</v>
      </c>
      <c r="S30" s="37" t="s">
        <v>51</v>
      </c>
    </row>
    <row r="31" spans="1:19">
      <c r="A31" s="28" t="s">
        <v>52</v>
      </c>
      <c r="B31" s="29">
        <f t="shared" ref="B31:E31" si="1">SUM(B24:B30)</f>
        <v>520991983103</v>
      </c>
      <c r="C31" s="29">
        <f t="shared" si="1"/>
        <v>128034424098</v>
      </c>
      <c r="D31" s="29">
        <f t="shared" si="1"/>
        <v>145654797998</v>
      </c>
      <c r="E31" s="29">
        <f t="shared" si="1"/>
        <v>100183080535</v>
      </c>
      <c r="F31" s="29">
        <f t="shared" ref="F31:P31" si="2">SUM(F24:F30)</f>
        <v>67499111374</v>
      </c>
      <c r="G31" s="29">
        <f t="shared" si="2"/>
        <v>54326268065</v>
      </c>
      <c r="H31" s="30">
        <f t="shared" si="2"/>
        <v>54319004948</v>
      </c>
      <c r="I31" s="30">
        <f t="shared" si="2"/>
        <v>33651176672</v>
      </c>
      <c r="J31" s="30">
        <f t="shared" si="2"/>
        <v>21844451458</v>
      </c>
      <c r="K31" s="30">
        <f t="shared" si="2"/>
        <v>26341818935</v>
      </c>
      <c r="L31" s="30">
        <f t="shared" si="2"/>
        <v>21608536301</v>
      </c>
      <c r="M31" s="30">
        <f t="shared" si="2"/>
        <v>14101323931</v>
      </c>
      <c r="N31" s="30">
        <f t="shared" si="2"/>
        <v>13850836312</v>
      </c>
      <c r="O31" s="30">
        <f t="shared" si="2"/>
        <v>13532682381</v>
      </c>
      <c r="P31" s="31">
        <f t="shared" si="2"/>
        <v>6950284828</v>
      </c>
      <c r="Q31" s="31">
        <f>SUM(Q24:Q30)</f>
        <v>2670695127</v>
      </c>
      <c r="R31" s="31">
        <f>SUM(R24:R30)</f>
        <v>603592395</v>
      </c>
      <c r="S31" s="32" t="s">
        <v>53</v>
      </c>
    </row>
    <row r="32" spans="1:19">
      <c r="A32" s="14" t="s">
        <v>54</v>
      </c>
      <c r="B32" s="14"/>
      <c r="C32" s="14"/>
      <c r="D32" s="14"/>
      <c r="E32" s="14"/>
      <c r="F32" s="14"/>
      <c r="G32" s="14"/>
      <c r="H32" s="14"/>
      <c r="I32" s="14"/>
      <c r="J32" s="15"/>
      <c r="K32" s="14"/>
      <c r="L32" s="20"/>
      <c r="M32" s="20"/>
      <c r="N32" s="14"/>
      <c r="O32" s="14"/>
      <c r="P32" s="17"/>
      <c r="Q32" s="17"/>
      <c r="R32" s="18"/>
      <c r="S32" s="36" t="s">
        <v>55</v>
      </c>
    </row>
    <row r="33" spans="1:19">
      <c r="A33" s="20" t="s">
        <v>56</v>
      </c>
      <c r="B33" s="20">
        <v>5156250000</v>
      </c>
      <c r="C33" s="20">
        <v>5156250000</v>
      </c>
      <c r="D33" s="20">
        <v>4125000000</v>
      </c>
      <c r="E33" s="20">
        <v>4125000000</v>
      </c>
      <c r="F33" s="20">
        <v>2750000000</v>
      </c>
      <c r="G33" s="20">
        <v>2750000000</v>
      </c>
      <c r="H33" s="20">
        <v>2750000000</v>
      </c>
      <c r="I33" s="20">
        <v>2500000000</v>
      </c>
      <c r="J33" s="20">
        <v>2500000000</v>
      </c>
      <c r="K33" s="20">
        <v>2500000000</v>
      </c>
      <c r="L33" s="22">
        <v>2500000000</v>
      </c>
      <c r="M33" s="22">
        <v>2500000000</v>
      </c>
      <c r="N33" s="22">
        <v>2500000000</v>
      </c>
      <c r="O33" s="22">
        <v>2500000000</v>
      </c>
      <c r="P33" s="22">
        <v>2500000000</v>
      </c>
      <c r="Q33" s="22">
        <v>2500000000</v>
      </c>
      <c r="R33" s="22">
        <v>2500000000</v>
      </c>
      <c r="S33" s="37" t="s">
        <v>57</v>
      </c>
    </row>
    <row r="34" spans="1:19">
      <c r="A34" s="20" t="s">
        <v>58</v>
      </c>
      <c r="B34" s="20">
        <v>0</v>
      </c>
      <c r="C34" s="24">
        <v>0</v>
      </c>
      <c r="D34" s="24">
        <v>0</v>
      </c>
      <c r="E34" s="24">
        <v>0</v>
      </c>
      <c r="F34" s="20">
        <v>-43107054</v>
      </c>
      <c r="G34" s="20">
        <v>-140425709</v>
      </c>
      <c r="H34" s="22">
        <v>-175348851</v>
      </c>
      <c r="I34" s="22">
        <v>-63016170</v>
      </c>
      <c r="J34" s="22">
        <v>-66946387</v>
      </c>
      <c r="K34" s="22">
        <v>-31550838</v>
      </c>
      <c r="L34" s="20">
        <v>7737029</v>
      </c>
      <c r="M34" s="20">
        <v>12454738</v>
      </c>
      <c r="N34" s="20">
        <v>16920457</v>
      </c>
      <c r="O34" s="22">
        <v>-4899409</v>
      </c>
      <c r="P34" s="22">
        <v>-1006263</v>
      </c>
      <c r="Q34" s="22">
        <v>5934500</v>
      </c>
      <c r="R34" s="22">
        <v>0</v>
      </c>
      <c r="S34" s="23" t="s">
        <v>59</v>
      </c>
    </row>
    <row r="35" spans="1:19">
      <c r="A35" s="20" t="s">
        <v>60</v>
      </c>
      <c r="B35" s="20">
        <v>1289062500</v>
      </c>
      <c r="C35" s="20">
        <v>967472434</v>
      </c>
      <c r="D35" s="20">
        <v>967472434</v>
      </c>
      <c r="E35" s="20">
        <v>829467897</v>
      </c>
      <c r="F35" s="20">
        <v>662148660</v>
      </c>
      <c r="G35" s="20">
        <v>394392635</v>
      </c>
      <c r="H35" s="20">
        <v>382871701</v>
      </c>
      <c r="I35" s="20">
        <v>306261935</v>
      </c>
      <c r="J35" s="20">
        <v>272912086</v>
      </c>
      <c r="K35" s="20">
        <v>120893667</v>
      </c>
      <c r="L35" s="20">
        <v>12285565</v>
      </c>
      <c r="M35" s="20"/>
      <c r="N35" s="20"/>
      <c r="O35" s="22"/>
      <c r="P35" s="22"/>
      <c r="Q35" s="22"/>
      <c r="R35" s="22"/>
      <c r="S35" s="23" t="s">
        <v>61</v>
      </c>
    </row>
    <row r="36" spans="1:19">
      <c r="A36" s="20" t="s">
        <v>62</v>
      </c>
      <c r="B36" s="20">
        <v>4305769350</v>
      </c>
      <c r="C36" s="20">
        <v>896922934</v>
      </c>
      <c r="D36" s="20">
        <v>896922934</v>
      </c>
      <c r="E36" s="20">
        <v>758918397</v>
      </c>
      <c r="F36" s="20">
        <v>591599160</v>
      </c>
      <c r="G36" s="20">
        <v>323843135</v>
      </c>
      <c r="H36" s="20">
        <v>312322201</v>
      </c>
      <c r="I36" s="20">
        <v>306261935</v>
      </c>
      <c r="J36" s="20">
        <v>272912086</v>
      </c>
      <c r="K36" s="20">
        <v>120893667</v>
      </c>
      <c r="L36" s="20">
        <v>12285565</v>
      </c>
      <c r="M36" s="20"/>
      <c r="N36" s="20"/>
      <c r="O36" s="22"/>
      <c r="P36" s="22"/>
      <c r="Q36" s="22"/>
      <c r="R36" s="22"/>
      <c r="S36" s="37" t="s">
        <v>63</v>
      </c>
    </row>
    <row r="37" spans="1:19">
      <c r="A37" s="20" t="s">
        <v>64</v>
      </c>
      <c r="B37" s="20">
        <v>0</v>
      </c>
      <c r="C37" s="24">
        <v>0</v>
      </c>
      <c r="D37" s="24">
        <v>0</v>
      </c>
      <c r="E37" s="24">
        <v>0</v>
      </c>
      <c r="F37" s="20">
        <v>0</v>
      </c>
      <c r="G37" s="24">
        <v>0</v>
      </c>
      <c r="H37" s="20">
        <v>48860768</v>
      </c>
      <c r="I37" s="20">
        <v>48860768</v>
      </c>
      <c r="J37" s="20">
        <v>48860768</v>
      </c>
      <c r="K37" s="20">
        <v>48860768</v>
      </c>
      <c r="L37" s="20">
        <v>48860768</v>
      </c>
      <c r="M37" s="20">
        <v>48860768</v>
      </c>
      <c r="N37" s="20">
        <v>48860768</v>
      </c>
      <c r="O37" s="22">
        <v>48860768</v>
      </c>
      <c r="P37" s="22" t="s">
        <v>65</v>
      </c>
      <c r="Q37" s="22" t="s">
        <v>13</v>
      </c>
      <c r="R37" s="22" t="s">
        <v>13</v>
      </c>
      <c r="S37" s="23" t="s">
        <v>66</v>
      </c>
    </row>
    <row r="38" spans="1:19">
      <c r="A38" s="20" t="s">
        <v>67</v>
      </c>
      <c r="B38" s="20">
        <v>22673069812</v>
      </c>
      <c r="C38" s="20">
        <v>-21710899</v>
      </c>
      <c r="D38" s="20">
        <v>1489298783</v>
      </c>
      <c r="E38" s="20">
        <v>392881207</v>
      </c>
      <c r="F38" s="20">
        <v>1595586798</v>
      </c>
      <c r="G38" s="20">
        <v>301028694</v>
      </c>
      <c r="H38" s="22">
        <v>350933250</v>
      </c>
      <c r="I38" s="22">
        <v>179450500</v>
      </c>
      <c r="J38" s="22">
        <v>11883677</v>
      </c>
      <c r="K38" s="22">
        <v>-831207146</v>
      </c>
      <c r="L38" s="22">
        <v>-1572060698</v>
      </c>
      <c r="M38" s="22">
        <v>-1618530564</v>
      </c>
      <c r="N38" s="22">
        <v>-740680184</v>
      </c>
      <c r="O38" s="22">
        <v>-527037937</v>
      </c>
      <c r="P38" s="22">
        <v>-281268021</v>
      </c>
      <c r="Q38" s="22">
        <f>-133761258</f>
        <v>-133761258</v>
      </c>
      <c r="R38" s="22">
        <f>-43060762</f>
        <v>-43060762</v>
      </c>
      <c r="S38" s="23" t="s">
        <v>68</v>
      </c>
    </row>
    <row r="39" spans="1:19" ht="18.75">
      <c r="A39" s="20" t="s">
        <v>69</v>
      </c>
      <c r="B39" s="20">
        <v>369858270184</v>
      </c>
      <c r="C39" s="20">
        <v>83978707132</v>
      </c>
      <c r="D39" s="20">
        <v>69000556757</v>
      </c>
      <c r="E39" s="27">
        <v>32633668333</v>
      </c>
      <c r="F39" s="27">
        <v>8890954553</v>
      </c>
      <c r="G39" s="27">
        <v>8890954553</v>
      </c>
      <c r="H39" s="27">
        <v>8890954553</v>
      </c>
      <c r="I39" s="27">
        <v>8890954553</v>
      </c>
      <c r="J39" s="27">
        <v>11248721849</v>
      </c>
      <c r="K39" s="27">
        <v>6661940872</v>
      </c>
      <c r="L39" s="27">
        <v>3320322499</v>
      </c>
      <c r="M39" s="27">
        <v>2115019340</v>
      </c>
      <c r="N39" s="27">
        <v>677430748</v>
      </c>
      <c r="O39" s="27">
        <v>263211691</v>
      </c>
      <c r="P39" s="27">
        <v>17441775</v>
      </c>
      <c r="Q39" s="27">
        <f>-17245751</f>
        <v>-17245751</v>
      </c>
      <c r="R39" s="27">
        <v>3022415</v>
      </c>
      <c r="S39" s="23" t="s">
        <v>70</v>
      </c>
    </row>
    <row r="40" spans="1:19" ht="18.75">
      <c r="A40" s="20" t="s">
        <v>71</v>
      </c>
      <c r="B40" s="27">
        <v>0</v>
      </c>
      <c r="C40" s="27">
        <v>0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40"/>
    </row>
    <row r="41" spans="1:19">
      <c r="A41" s="28" t="s">
        <v>72</v>
      </c>
      <c r="B41" s="29">
        <f>SUM(B33:B39)</f>
        <v>403282421846</v>
      </c>
      <c r="C41" s="29">
        <f>SUM(C33:C40)</f>
        <v>90977641601</v>
      </c>
      <c r="D41" s="29">
        <f>SUM(D33:D39)</f>
        <v>76479250908</v>
      </c>
      <c r="E41" s="29">
        <f>SUM(E33:E39)</f>
        <v>38739935834</v>
      </c>
      <c r="F41" s="29">
        <f>SUM(F33:F39)</f>
        <v>14447182117</v>
      </c>
      <c r="G41" s="29">
        <f>SUM(G33:G39)</f>
        <v>12519793308</v>
      </c>
      <c r="H41" s="30">
        <f t="shared" ref="H41:Q41" si="3">SUM(H33:H39)</f>
        <v>12560593622</v>
      </c>
      <c r="I41" s="30">
        <f t="shared" si="3"/>
        <v>12168773521</v>
      </c>
      <c r="J41" s="30">
        <f t="shared" si="3"/>
        <v>14288344079</v>
      </c>
      <c r="K41" s="30">
        <f t="shared" si="3"/>
        <v>8589830990</v>
      </c>
      <c r="L41" s="30">
        <f t="shared" si="3"/>
        <v>4329430728</v>
      </c>
      <c r="M41" s="30">
        <f t="shared" si="3"/>
        <v>3057804282</v>
      </c>
      <c r="N41" s="30">
        <f t="shared" si="3"/>
        <v>2502531789</v>
      </c>
      <c r="O41" s="30">
        <f t="shared" si="3"/>
        <v>2280135113</v>
      </c>
      <c r="P41" s="31">
        <f t="shared" si="3"/>
        <v>2235167491</v>
      </c>
      <c r="Q41" s="31">
        <f t="shared" si="3"/>
        <v>2354927491</v>
      </c>
      <c r="R41" s="31">
        <f>SUM(R32:R39)</f>
        <v>2459961653</v>
      </c>
      <c r="S41" s="32" t="s">
        <v>73</v>
      </c>
    </row>
    <row r="42" spans="1:19">
      <c r="A42" s="16"/>
      <c r="B42" s="16"/>
      <c r="C42" s="16"/>
      <c r="D42" s="16"/>
      <c r="E42" s="16"/>
      <c r="F42" s="16"/>
      <c r="G42" s="16"/>
      <c r="H42" s="16"/>
      <c r="I42" s="16"/>
      <c r="J42" s="33"/>
      <c r="K42" s="16"/>
      <c r="L42" s="20"/>
      <c r="M42" s="20"/>
      <c r="N42" s="16"/>
      <c r="O42" s="16"/>
      <c r="P42" s="41"/>
      <c r="Q42" s="41"/>
      <c r="R42" s="41"/>
      <c r="S42" s="34"/>
    </row>
    <row r="43" spans="1:19">
      <c r="A43" s="28" t="s">
        <v>74</v>
      </c>
      <c r="B43" s="30">
        <f t="shared" ref="B43:G43" si="4">SUM(B31+B41)</f>
        <v>924274404949</v>
      </c>
      <c r="C43" s="30">
        <f t="shared" si="4"/>
        <v>219012065699</v>
      </c>
      <c r="D43" s="30">
        <f t="shared" si="4"/>
        <v>222134048906</v>
      </c>
      <c r="E43" s="30">
        <f t="shared" si="4"/>
        <v>138923016369</v>
      </c>
      <c r="F43" s="30">
        <f t="shared" si="4"/>
        <v>81946293491</v>
      </c>
      <c r="G43" s="30">
        <f t="shared" si="4"/>
        <v>66846061373</v>
      </c>
      <c r="H43" s="30">
        <f>SUM(H31+H41)</f>
        <v>66879598570</v>
      </c>
      <c r="I43" s="30">
        <f>SUM(I31+I41)</f>
        <v>45819950193</v>
      </c>
      <c r="J43" s="30">
        <f>SUM(J31+J41)</f>
        <v>36132795537</v>
      </c>
      <c r="K43" s="30">
        <f>SUM(K31+K41)</f>
        <v>34931649925</v>
      </c>
      <c r="L43" s="30">
        <f>SUM(L31+L41)</f>
        <v>25937967029</v>
      </c>
      <c r="M43" s="30">
        <f>SUM(M41,M31)</f>
        <v>17159128213</v>
      </c>
      <c r="N43" s="30">
        <f>SUM(N41,N31)</f>
        <v>16353368101</v>
      </c>
      <c r="O43" s="30">
        <f>SUM(O41,O31)</f>
        <v>15812817494</v>
      </c>
      <c r="P43" s="31">
        <f>SUM(P41,P31)</f>
        <v>9185452319</v>
      </c>
      <c r="Q43" s="31">
        <f>SUM(Q31,Q41)</f>
        <v>5025622618</v>
      </c>
      <c r="R43" s="31">
        <f>SUM(R41,R31)</f>
        <v>3063554048</v>
      </c>
      <c r="S43" s="32" t="s">
        <v>75</v>
      </c>
    </row>
    <row r="44" spans="1:19" ht="16.5" hidden="1" customHeight="1">
      <c r="L44" s="7">
        <v>4329430728</v>
      </c>
      <c r="N44" s="42">
        <f>N43-N20</f>
        <v>0</v>
      </c>
      <c r="O44" s="42">
        <f>O43-O20</f>
        <v>0</v>
      </c>
      <c r="P44" s="42">
        <f>P43-P20</f>
        <v>0</v>
      </c>
      <c r="Q44" s="42">
        <f>Q43-Q20</f>
        <v>0</v>
      </c>
      <c r="R44" s="42">
        <f>R43-R20</f>
        <v>0</v>
      </c>
      <c r="S44" s="42"/>
    </row>
    <row r="45" spans="1:19" ht="16.5" hidden="1" customHeight="1">
      <c r="A45" s="7" t="s">
        <v>76</v>
      </c>
      <c r="L45" s="7">
        <v>25937967029</v>
      </c>
      <c r="N45" s="43">
        <f>SUM(N24:N25)</f>
        <v>12504353142</v>
      </c>
      <c r="O45" s="43">
        <f>SUM(O24:O25)</f>
        <v>12578899444</v>
      </c>
      <c r="P45" s="43">
        <f>SUM(P24:P25)</f>
        <v>6689716925</v>
      </c>
      <c r="Q45" s="43">
        <f>SUM(Q24:Q25)</f>
        <v>2619325165</v>
      </c>
      <c r="R45" s="43">
        <f>SUM(R24:R25)</f>
        <v>599719165</v>
      </c>
      <c r="S45" s="43"/>
    </row>
    <row r="49" spans="5:8">
      <c r="E49" s="44"/>
      <c r="F49" s="44"/>
      <c r="G49" s="44"/>
      <c r="H49" s="44"/>
    </row>
    <row r="50" spans="5:8">
      <c r="E50" s="44"/>
      <c r="F50" s="44"/>
      <c r="G50" s="44"/>
      <c r="H50" s="44"/>
    </row>
  </sheetData>
  <pageMargins left="0.26" right="0.31" top="0.75" bottom="0.75" header="0.3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2024-06-26T09:25:36Z</dcterms:created>
  <dcterms:modified xsi:type="dcterms:W3CDTF">2024-06-26T09:25:51Z</dcterms:modified>
</cp:coreProperties>
</file>