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blic\دراسات\دليل الشركات\دليل الشركات  2020\Insurance\"/>
    </mc:Choice>
  </mc:AlternateContent>
  <bookViews>
    <workbookView xWindow="0" yWindow="0" windowWidth="17670" windowHeight="6210"/>
  </bookViews>
  <sheets>
    <sheet name="قائمة الدخل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7" i="1" l="1"/>
  <c r="O49" i="1" s="1"/>
  <c r="O52" i="1" s="1"/>
  <c r="O55" i="1" s="1"/>
  <c r="N47" i="1"/>
  <c r="M47" i="1"/>
  <c r="L47" i="1"/>
  <c r="K47" i="1"/>
  <c r="J47" i="1"/>
  <c r="J49" i="1" s="1"/>
  <c r="J52" i="1" s="1"/>
  <c r="J55" i="1" s="1"/>
  <c r="I47" i="1"/>
  <c r="H47" i="1"/>
  <c r="G47" i="1"/>
  <c r="F47" i="1"/>
  <c r="E47" i="1"/>
  <c r="D47" i="1"/>
  <c r="C47" i="1"/>
  <c r="B47" i="1"/>
  <c r="O22" i="1"/>
  <c r="O26" i="1" s="1"/>
  <c r="N22" i="1"/>
  <c r="N26" i="1" s="1"/>
  <c r="H22" i="1"/>
  <c r="H26" i="1" s="1"/>
  <c r="B22" i="1"/>
  <c r="B31" i="1" s="1"/>
  <c r="N19" i="1"/>
  <c r="M19" i="1"/>
  <c r="M22" i="1" s="1"/>
  <c r="M26" i="1" s="1"/>
  <c r="L19" i="1"/>
  <c r="L22" i="1" s="1"/>
  <c r="L26" i="1" s="1"/>
  <c r="K19" i="1"/>
  <c r="K22" i="1" s="1"/>
  <c r="K26" i="1" s="1"/>
  <c r="J19" i="1"/>
  <c r="J22" i="1" s="1"/>
  <c r="J26" i="1" s="1"/>
  <c r="I19" i="1"/>
  <c r="I22" i="1" s="1"/>
  <c r="I26" i="1" s="1"/>
  <c r="H19" i="1"/>
  <c r="G19" i="1"/>
  <c r="G22" i="1" s="1"/>
  <c r="G26" i="1" s="1"/>
  <c r="F19" i="1"/>
  <c r="F22" i="1" s="1"/>
  <c r="F26" i="1" s="1"/>
  <c r="E19" i="1"/>
  <c r="E22" i="1" s="1"/>
  <c r="E26" i="1" s="1"/>
  <c r="D19" i="1"/>
  <c r="D22" i="1" s="1"/>
  <c r="D26" i="1" s="1"/>
  <c r="C19" i="1"/>
  <c r="C22" i="1" s="1"/>
  <c r="C26" i="1" s="1"/>
  <c r="B19" i="1"/>
  <c r="O14" i="1"/>
  <c r="L11" i="1"/>
  <c r="L14" i="1" s="1"/>
  <c r="F11" i="1"/>
  <c r="F14" i="1" s="1"/>
  <c r="N9" i="1"/>
  <c r="N11" i="1" s="1"/>
  <c r="N14" i="1" s="1"/>
  <c r="N32" i="1" s="1"/>
  <c r="M9" i="1"/>
  <c r="M11" i="1" s="1"/>
  <c r="M14" i="1" s="1"/>
  <c r="M32" i="1" s="1"/>
  <c r="L9" i="1"/>
  <c r="K9" i="1"/>
  <c r="K11" i="1" s="1"/>
  <c r="K14" i="1" s="1"/>
  <c r="J9" i="1"/>
  <c r="J11" i="1" s="1"/>
  <c r="J14" i="1" s="1"/>
  <c r="I9" i="1"/>
  <c r="I11" i="1" s="1"/>
  <c r="I14" i="1" s="1"/>
  <c r="H9" i="1"/>
  <c r="H11" i="1" s="1"/>
  <c r="H14" i="1" s="1"/>
  <c r="H32" i="1" s="1"/>
  <c r="G9" i="1"/>
  <c r="G11" i="1" s="1"/>
  <c r="G14" i="1" s="1"/>
  <c r="G32" i="1" s="1"/>
  <c r="F9" i="1"/>
  <c r="E9" i="1"/>
  <c r="E11" i="1" s="1"/>
  <c r="E14" i="1" s="1"/>
  <c r="D9" i="1"/>
  <c r="D11" i="1" s="1"/>
  <c r="D14" i="1" s="1"/>
  <c r="C9" i="1"/>
  <c r="C11" i="1" s="1"/>
  <c r="C14" i="1" s="1"/>
  <c r="B9" i="1"/>
  <c r="B11" i="1" s="1"/>
  <c r="B14" i="1" s="1"/>
  <c r="K49" i="1" l="1"/>
  <c r="K52" i="1" s="1"/>
  <c r="K55" i="1" s="1"/>
  <c r="C32" i="1"/>
  <c r="C49" i="1" s="1"/>
  <c r="C52" i="1" s="1"/>
  <c r="D32" i="1"/>
  <c r="D49" i="1" s="1"/>
  <c r="D52" i="1" s="1"/>
  <c r="L32" i="1"/>
  <c r="L49" i="1"/>
  <c r="L52" i="1" s="1"/>
  <c r="L55" i="1" s="1"/>
  <c r="G49" i="1"/>
  <c r="G52" i="1" s="1"/>
  <c r="G55" i="1" s="1"/>
  <c r="M49" i="1"/>
  <c r="M52" i="1" s="1"/>
  <c r="M55" i="1" s="1"/>
  <c r="B32" i="1"/>
  <c r="B49" i="1" s="1"/>
  <c r="B52" i="1" s="1"/>
  <c r="I32" i="1"/>
  <c r="J32" i="1"/>
  <c r="E32" i="1"/>
  <c r="E49" i="1" s="1"/>
  <c r="E52" i="1" s="1"/>
  <c r="O32" i="1"/>
  <c r="H49" i="1"/>
  <c r="H52" i="1" s="1"/>
  <c r="H55" i="1" s="1"/>
  <c r="N49" i="1"/>
  <c r="N52" i="1" s="1"/>
  <c r="N55" i="1" s="1"/>
  <c r="F32" i="1"/>
  <c r="F49" i="1"/>
  <c r="F52" i="1" s="1"/>
  <c r="F55" i="1" s="1"/>
  <c r="K32" i="1"/>
  <c r="I49" i="1"/>
  <c r="I52" i="1" s="1"/>
  <c r="I55" i="1" s="1"/>
  <c r="E57" i="1" l="1"/>
  <c r="E55" i="1"/>
  <c r="D57" i="1"/>
  <c r="D55" i="1"/>
  <c r="B55" i="1"/>
  <c r="B57" i="1"/>
  <c r="C57" i="1"/>
  <c r="C55" i="1"/>
</calcChain>
</file>

<file path=xl/sharedStrings.xml><?xml version="1.0" encoding="utf-8"?>
<sst xmlns="http://schemas.openxmlformats.org/spreadsheetml/2006/main" count="168" uniqueCount="91">
  <si>
    <t>الشركة السورية الوطنية للتأمين NIC</t>
  </si>
  <si>
    <t xml:space="preserve">قائمة الدخل </t>
  </si>
  <si>
    <t>Statement of Income</t>
  </si>
  <si>
    <t>البيان</t>
  </si>
  <si>
    <t>الايرادات:</t>
  </si>
  <si>
    <t>Revenues</t>
  </si>
  <si>
    <t>إجمالي الأقساط المكتتب بها</t>
  </si>
  <si>
    <t>-</t>
  </si>
  <si>
    <t>Total written premiums</t>
  </si>
  <si>
    <t>حصة معيدي التأمين من إجمالي االأقساط المكتتب بها</t>
  </si>
  <si>
    <t>Reinsurance share</t>
  </si>
  <si>
    <t>حسومات ممنوحة</t>
  </si>
  <si>
    <t xml:space="preserve">  صافي الأقساط المكتتب بها</t>
  </si>
  <si>
    <t>Net written premiums</t>
  </si>
  <si>
    <t>صافي التغير في احتياطي أقساط غير مكتسبة</t>
  </si>
  <si>
    <t>Net Change of unearned premiums provision</t>
  </si>
  <si>
    <t xml:space="preserve">  صافي أقساط التأمين</t>
  </si>
  <si>
    <t>Net earned of written premiums</t>
  </si>
  <si>
    <t>عمولات مقبوضة</t>
  </si>
  <si>
    <t>Commissions received</t>
  </si>
  <si>
    <t>ايرادات تأمينية أخرى</t>
  </si>
  <si>
    <t>اجمالي الايرادات</t>
  </si>
  <si>
    <t>Total Revenues</t>
  </si>
  <si>
    <t>المصاريف :</t>
  </si>
  <si>
    <t>Expenses</t>
  </si>
  <si>
    <t>إجمالي المطالبات المدفوعة</t>
  </si>
  <si>
    <t>Total claims paid</t>
  </si>
  <si>
    <t xml:space="preserve">حصة معيدي التأمين من إجمالي المطالبات المدفوعة </t>
  </si>
  <si>
    <t>Reinsurers' share of total claims paid</t>
  </si>
  <si>
    <t xml:space="preserve">  صافي المطالبات المدفوعة</t>
  </si>
  <si>
    <t>Net claims paid</t>
  </si>
  <si>
    <t>صافي التغير في استردادات من المطالبات المدفوعة</t>
  </si>
  <si>
    <t>صافي التغير في مطالبات قيد التسوية ومطالبات حدثت ولم يبلغ عنها</t>
  </si>
  <si>
    <t>Net change in claims under settlement and claims incurred but not reported</t>
  </si>
  <si>
    <t xml:space="preserve">  صافي المطالبات </t>
  </si>
  <si>
    <t xml:space="preserve">Net claims </t>
  </si>
  <si>
    <t>عمولات مدفوعة</t>
  </si>
  <si>
    <t>Commissions paid</t>
  </si>
  <si>
    <t>أقساط فائض الخسارة</t>
  </si>
  <si>
    <t>Excess of loss premium</t>
  </si>
  <si>
    <t>رسوم هيئة الإشراف على التأمين</t>
  </si>
  <si>
    <t>Insurance Supervisory Commission fees</t>
  </si>
  <si>
    <t>اتعاب ادارية لشركات ادارة النفقات الطبية</t>
  </si>
  <si>
    <t>عمولة الاتحاد السوري لشركات التامين</t>
  </si>
  <si>
    <t>حصة صندوق متضرري حوادث السير مجهولة المسبب</t>
  </si>
  <si>
    <t>حصة صندوق الرعاية الاجتماعية</t>
  </si>
  <si>
    <t>مصاريف تأمينية اخرى</t>
  </si>
  <si>
    <t>الأرباح (الخسائر) الفنية للسنة</t>
  </si>
  <si>
    <t>فوائد من ودائع لدى المصارف</t>
  </si>
  <si>
    <t>interest of deposits at banks</t>
  </si>
  <si>
    <t>ايرادات أخرى</t>
  </si>
  <si>
    <t>Other revenues</t>
  </si>
  <si>
    <t>مكاسب (خسائر) غير المحققة الناتجة عن تغيرات سعر الصرف</t>
  </si>
  <si>
    <t>Net Exchange differences</t>
  </si>
  <si>
    <t>خسائر محققة تانجة عن تغييرات أسعار الصرف</t>
  </si>
  <si>
    <t>Realized losses resulting from exchange rate changes</t>
  </si>
  <si>
    <t>أرباح التخلي عن الموجودات الثابتة</t>
  </si>
  <si>
    <t xml:space="preserve">profit for abandonment of fix assets        </t>
  </si>
  <si>
    <t>صافي التغير في القيمة العادلة لاستثمارات مالية بغرض المتاجرة</t>
  </si>
  <si>
    <t>Net changes in fair value of investments held for trading</t>
  </si>
  <si>
    <t>رواتب وأجور وملحقاتها</t>
  </si>
  <si>
    <t>Salaries and wages and Accessories</t>
  </si>
  <si>
    <t>مصاريف إدارية وعمومية</t>
  </si>
  <si>
    <t>General and administrative expenses</t>
  </si>
  <si>
    <t>الاستهلاكات والإطفاءات</t>
  </si>
  <si>
    <t>Depreciation and amortization</t>
  </si>
  <si>
    <t>مخصص ديون مشكوك فيها</t>
  </si>
  <si>
    <t>Provision for doubtful debts</t>
  </si>
  <si>
    <t>فوائد وأعباء مالية</t>
  </si>
  <si>
    <t>Interest Expenses</t>
  </si>
  <si>
    <t>أتعاب المعونة الفنية</t>
  </si>
  <si>
    <t xml:space="preserve">             -</t>
  </si>
  <si>
    <t>Technical assistance fees</t>
  </si>
  <si>
    <t>خسائر التخلي عن موجودات ثابتة</t>
  </si>
  <si>
    <t xml:space="preserve">            -</t>
  </si>
  <si>
    <t xml:space="preserve">Loss for abandonment of fix assets </t>
  </si>
  <si>
    <t>اجمالي المصاريف</t>
  </si>
  <si>
    <t>Total Expenses</t>
  </si>
  <si>
    <t>أرباح السنة قبل الضريبة</t>
  </si>
  <si>
    <t>Profit (loss)  before tax</t>
  </si>
  <si>
    <t>ضريبة إضافية عن أعوام سابقة</t>
  </si>
  <si>
    <t>مؤونة ضريبة الدخل</t>
  </si>
  <si>
    <t>Income tax provision</t>
  </si>
  <si>
    <t>صافي أرباح السنة</t>
  </si>
  <si>
    <t>Net profit (loss) for the year</t>
  </si>
  <si>
    <t>صافي التغير المتراكم في القيمة العادلة للاستثمارات المالية المتوفرة للبيع</t>
  </si>
  <si>
    <t>Other comprehensive income</t>
  </si>
  <si>
    <t>مجموع الدخل الشامل</t>
  </si>
  <si>
    <t>Total comprehensive income</t>
  </si>
  <si>
    <t>عائد السهم (ل.س)*</t>
  </si>
  <si>
    <t>Earnings Per Share (PS)*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</si>
</sst>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indexed="10"/>
      <name val="Arabic Transparent"/>
    </font>
    <font>
      <sz val="13"/>
      <color theme="1"/>
      <name val="Arabic Transparent"/>
      <charset val="178"/>
    </font>
    <font>
      <b/>
      <sz val="14"/>
      <color theme="0"/>
      <name val="Arabic Transparent"/>
      <charset val="178"/>
    </font>
    <font>
      <b/>
      <sz val="13"/>
      <color theme="1"/>
      <name val="Arabic Transparent"/>
      <charset val="178"/>
    </font>
    <font>
      <b/>
      <i/>
      <sz val="13"/>
      <color theme="0"/>
      <name val="Arabic Transparent"/>
    </font>
    <font>
      <b/>
      <sz val="13"/>
      <color theme="0"/>
      <name val="Arabic Transparent"/>
      <charset val="178"/>
    </font>
    <font>
      <b/>
      <u/>
      <sz val="13"/>
      <color theme="1"/>
      <name val="Arabic Transparent"/>
      <charset val="178"/>
    </font>
    <font>
      <u val="singleAccounting"/>
      <sz val="13"/>
      <color theme="1"/>
      <name val="Arabic Transparent"/>
      <charset val="178"/>
    </font>
    <font>
      <sz val="12"/>
      <color rgb="FF222222"/>
      <name val="Arial"/>
      <family val="2"/>
    </font>
    <font>
      <b/>
      <sz val="13"/>
      <color theme="1"/>
      <name val="Arabic Transparent"/>
    </font>
    <font>
      <sz val="13"/>
      <color theme="1"/>
      <name val="Arabic Transparent"/>
    </font>
    <font>
      <sz val="12"/>
      <color theme="1"/>
      <name val="Arial"/>
      <family val="2"/>
    </font>
    <font>
      <b/>
      <u val="singleAccounting"/>
      <sz val="13"/>
      <color theme="1"/>
      <name val="Arabic Transparent"/>
      <charset val="178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3" fillId="0" borderId="3" xfId="0" applyFont="1" applyFill="1" applyBorder="1"/>
    <xf numFmtId="164" fontId="3" fillId="0" borderId="3" xfId="1" applyNumberFormat="1" applyFont="1" applyFill="1" applyBorder="1"/>
    <xf numFmtId="37" fontId="3" fillId="0" borderId="3" xfId="0" applyNumberFormat="1" applyFont="1" applyFill="1" applyBorder="1"/>
    <xf numFmtId="41" fontId="3" fillId="0" borderId="3" xfId="2" applyFont="1" applyFill="1" applyBorder="1"/>
    <xf numFmtId="41" fontId="3" fillId="0" borderId="3" xfId="2" applyFont="1" applyFill="1" applyBorder="1" applyAlignment="1">
      <alignment horizontal="right"/>
    </xf>
    <xf numFmtId="0" fontId="3" fillId="0" borderId="1" xfId="0" applyFont="1" applyFill="1" applyBorder="1"/>
    <xf numFmtId="41" fontId="9" fillId="0" borderId="3" xfId="2" applyFont="1" applyFill="1" applyBorder="1"/>
    <xf numFmtId="41" fontId="9" fillId="0" borderId="3" xfId="2" applyFont="1" applyFill="1" applyBorder="1" applyAlignment="1">
      <alignment horizontal="right"/>
    </xf>
    <xf numFmtId="0" fontId="3" fillId="0" borderId="4" xfId="0" applyFont="1" applyFill="1" applyBorder="1"/>
    <xf numFmtId="0" fontId="7" fillId="3" borderId="1" xfId="0" applyFont="1" applyFill="1" applyBorder="1"/>
    <xf numFmtId="41" fontId="7" fillId="3" borderId="3" xfId="2" applyFont="1" applyFill="1" applyBorder="1"/>
    <xf numFmtId="41" fontId="7" fillId="3" borderId="3" xfId="2" applyFont="1" applyFill="1" applyBorder="1" applyAlignment="1">
      <alignment horizontal="right"/>
    </xf>
    <xf numFmtId="0" fontId="5" fillId="0" borderId="0" xfId="0" applyFont="1" applyFill="1"/>
    <xf numFmtId="41" fontId="7" fillId="3" borderId="4" xfId="0" applyNumberFormat="1" applyFont="1" applyFill="1" applyBorder="1"/>
    <xf numFmtId="3" fontId="3" fillId="0" borderId="3" xfId="0" applyNumberFormat="1" applyFont="1" applyFill="1" applyBorder="1" applyAlignment="1"/>
    <xf numFmtId="3" fontId="3" fillId="0" borderId="3" xfId="0" applyNumberFormat="1" applyFont="1" applyFill="1" applyBorder="1"/>
    <xf numFmtId="0" fontId="10" fillId="0" borderId="1" xfId="0" applyFont="1" applyBorder="1" applyAlignment="1"/>
    <xf numFmtId="0" fontId="7" fillId="3" borderId="3" xfId="0" applyFont="1" applyFill="1" applyBorder="1"/>
    <xf numFmtId="41" fontId="7" fillId="3" borderId="3" xfId="0" applyNumberFormat="1" applyFont="1" applyFill="1" applyBorder="1"/>
    <xf numFmtId="0" fontId="3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center"/>
    </xf>
    <xf numFmtId="41" fontId="3" fillId="0" borderId="3" xfId="2" applyFont="1" applyFill="1" applyBorder="1" applyAlignment="1">
      <alignment horizontal="center"/>
    </xf>
    <xf numFmtId="0" fontId="8" fillId="4" borderId="1" xfId="0" applyFont="1" applyFill="1" applyBorder="1"/>
    <xf numFmtId="41" fontId="7" fillId="3" borderId="2" xfId="0" applyNumberFormat="1" applyFont="1" applyFill="1" applyBorder="1"/>
    <xf numFmtId="0" fontId="7" fillId="3" borderId="3" xfId="0" applyFont="1" applyFill="1" applyBorder="1" applyAlignment="1">
      <alignment horizontal="right"/>
    </xf>
    <xf numFmtId="0" fontId="10" fillId="4" borderId="1" xfId="0" applyFont="1" applyFill="1" applyBorder="1" applyAlignment="1">
      <alignment wrapText="1"/>
    </xf>
    <xf numFmtId="164" fontId="9" fillId="0" borderId="3" xfId="1" applyNumberFormat="1" applyFont="1" applyFill="1" applyBorder="1"/>
    <xf numFmtId="0" fontId="10" fillId="4" borderId="1" xfId="0" applyFont="1" applyFill="1" applyBorder="1" applyAlignment="1"/>
    <xf numFmtId="164" fontId="11" fillId="0" borderId="3" xfId="1" applyNumberFormat="1" applyFont="1" applyFill="1" applyBorder="1"/>
    <xf numFmtId="0" fontId="10" fillId="0" borderId="1" xfId="0" applyFont="1" applyFill="1" applyBorder="1" applyAlignment="1"/>
    <xf numFmtId="164" fontId="12" fillId="0" borderId="3" xfId="1" applyNumberFormat="1" applyFont="1" applyFill="1" applyBorder="1"/>
    <xf numFmtId="0" fontId="10" fillId="0" borderId="4" xfId="0" applyFont="1" applyFill="1" applyBorder="1" applyAlignment="1"/>
    <xf numFmtId="0" fontId="10" fillId="4" borderId="4" xfId="0" applyFont="1" applyFill="1" applyBorder="1" applyAlignment="1"/>
    <xf numFmtId="0" fontId="7" fillId="0" borderId="3" xfId="0" applyFont="1" applyFill="1" applyBorder="1"/>
    <xf numFmtId="41" fontId="7" fillId="0" borderId="3" xfId="0" applyNumberFormat="1" applyFont="1" applyFill="1" applyBorder="1"/>
    <xf numFmtId="41" fontId="7" fillId="0" borderId="4" xfId="0" applyNumberFormat="1" applyFont="1" applyFill="1" applyBorder="1"/>
    <xf numFmtId="0" fontId="13" fillId="0" borderId="0" xfId="0" applyFont="1"/>
    <xf numFmtId="37" fontId="3" fillId="0" borderId="3" xfId="0" applyNumberFormat="1" applyFont="1" applyFill="1" applyBorder="1" applyAlignment="1">
      <alignment horizontal="right"/>
    </xf>
    <xf numFmtId="0" fontId="7" fillId="2" borderId="1" xfId="0" applyFont="1" applyFill="1" applyBorder="1"/>
    <xf numFmtId="0" fontId="5" fillId="0" borderId="3" xfId="0" applyFont="1" applyFill="1" applyBorder="1"/>
    <xf numFmtId="0" fontId="5" fillId="0" borderId="3" xfId="0" applyFont="1" applyFill="1" applyBorder="1" applyAlignment="1">
      <alignment horizontal="center"/>
    </xf>
    <xf numFmtId="41" fontId="14" fillId="0" borderId="3" xfId="2" applyFont="1" applyFill="1" applyBorder="1"/>
    <xf numFmtId="0" fontId="5" fillId="0" borderId="1" xfId="0" applyFont="1" applyFill="1" applyBorder="1"/>
    <xf numFmtId="37" fontId="7" fillId="3" borderId="3" xfId="0" applyNumberFormat="1" applyFont="1" applyFill="1" applyBorder="1"/>
    <xf numFmtId="37" fontId="7" fillId="3" borderId="3" xfId="2" applyNumberFormat="1" applyFont="1" applyFill="1" applyBorder="1"/>
    <xf numFmtId="0" fontId="3" fillId="0" borderId="3" xfId="0" applyFont="1" applyFill="1" applyBorder="1" applyAlignment="1">
      <alignment horizontal="right"/>
    </xf>
    <xf numFmtId="0" fontId="7" fillId="3" borderId="5" xfId="0" applyFont="1" applyFill="1" applyBorder="1"/>
    <xf numFmtId="2" fontId="7" fillId="3" borderId="5" xfId="0" applyNumberFormat="1" applyFont="1" applyFill="1" applyBorder="1" applyAlignment="1">
      <alignment horizontal="right"/>
    </xf>
    <xf numFmtId="0" fontId="7" fillId="3" borderId="5" xfId="0" applyFont="1" applyFill="1" applyBorder="1" applyAlignment="1">
      <alignment horizontal="right"/>
    </xf>
    <xf numFmtId="2" fontId="7" fillId="3" borderId="5" xfId="0" applyNumberFormat="1" applyFont="1" applyFill="1" applyBorder="1"/>
    <xf numFmtId="43" fontId="7" fillId="3" borderId="5" xfId="2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41" fontId="3" fillId="0" borderId="0" xfId="2" applyFont="1" applyFill="1"/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IC-B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حركة الأسعار"/>
      <sheetName val="بيانات التداول"/>
      <sheetName val="قيم التداول"/>
      <sheetName val="تقرير الملكية"/>
      <sheetName val="معلومات عامة"/>
      <sheetName val="قائمة المركز المالي"/>
      <sheetName val="قائمة الدخل"/>
      <sheetName val="تدفقات نقدية"/>
      <sheetName val="نسب مالي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2">
          <cell r="B22">
            <v>15000000</v>
          </cell>
          <cell r="C22">
            <v>15000000</v>
          </cell>
          <cell r="D22">
            <v>13600000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rightToLeft="1" tabSelected="1" topLeftCell="A25" workbookViewId="0">
      <selection activeCell="A38" sqref="A38"/>
    </sheetView>
  </sheetViews>
  <sheetFormatPr defaultRowHeight="16.5" x14ac:dyDescent="0.25"/>
  <cols>
    <col min="1" max="1" width="58.42578125" style="4" customWidth="1"/>
    <col min="2" max="5" width="19.140625" style="4" customWidth="1"/>
    <col min="6" max="6" width="19.140625" style="70" customWidth="1"/>
    <col min="7" max="9" width="18.28515625" style="4" bestFit="1" customWidth="1"/>
    <col min="10" max="11" width="19.140625" style="4" customWidth="1"/>
    <col min="12" max="12" width="18.28515625" style="4" bestFit="1" customWidth="1"/>
    <col min="13" max="14" width="19.140625" style="4" customWidth="1"/>
    <col min="15" max="15" width="16.140625" style="4" bestFit="1" customWidth="1"/>
    <col min="16" max="16" width="77" style="4" bestFit="1" customWidth="1"/>
    <col min="17" max="16384" width="9.140625" style="4"/>
  </cols>
  <sheetData>
    <row r="1" spans="1:16" x14ac:dyDescent="0.25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</row>
    <row r="2" spans="1:16" ht="18" x14ac:dyDescent="0.25">
      <c r="A2" s="5" t="s">
        <v>1</v>
      </c>
      <c r="B2" s="5"/>
      <c r="C2" s="5"/>
      <c r="D2" s="5"/>
      <c r="E2" s="5"/>
      <c r="F2" s="6"/>
      <c r="G2" s="5"/>
      <c r="H2" s="5"/>
      <c r="I2" s="5"/>
      <c r="J2" s="5"/>
      <c r="K2" s="5"/>
      <c r="L2" s="5"/>
      <c r="M2" s="5"/>
      <c r="N2" s="5"/>
      <c r="O2" s="5"/>
      <c r="P2" s="7" t="s">
        <v>2</v>
      </c>
    </row>
    <row r="3" spans="1:16" x14ac:dyDescent="0.25">
      <c r="A3" s="8"/>
      <c r="B3" s="8"/>
      <c r="C3" s="8"/>
      <c r="D3" s="8"/>
      <c r="E3" s="8"/>
      <c r="F3" s="9"/>
      <c r="G3" s="8"/>
      <c r="H3" s="9"/>
      <c r="I3" s="9"/>
      <c r="J3" s="9"/>
      <c r="K3" s="9"/>
      <c r="L3" s="9"/>
      <c r="M3" s="3"/>
      <c r="N3" s="3"/>
      <c r="O3" s="2"/>
      <c r="P3" s="10"/>
    </row>
    <row r="4" spans="1:16" x14ac:dyDescent="0.25">
      <c r="A4" s="11" t="s">
        <v>3</v>
      </c>
      <c r="B4" s="12">
        <v>2020</v>
      </c>
      <c r="C4" s="12">
        <v>2019</v>
      </c>
      <c r="D4" s="12">
        <v>2018</v>
      </c>
      <c r="E4" s="12">
        <v>2017</v>
      </c>
      <c r="F4" s="12">
        <v>2016</v>
      </c>
      <c r="G4" s="12">
        <v>2015</v>
      </c>
      <c r="H4" s="12">
        <v>2014</v>
      </c>
      <c r="I4" s="12">
        <v>2013</v>
      </c>
      <c r="J4" s="12">
        <v>2012</v>
      </c>
      <c r="K4" s="12">
        <v>2011</v>
      </c>
      <c r="L4" s="12">
        <v>2010</v>
      </c>
      <c r="M4" s="12">
        <v>2009</v>
      </c>
      <c r="N4" s="12">
        <v>2008</v>
      </c>
      <c r="O4" s="12">
        <v>2007</v>
      </c>
      <c r="P4" s="13" t="s">
        <v>2</v>
      </c>
    </row>
    <row r="5" spans="1:16" x14ac:dyDescent="0.25">
      <c r="A5" s="14" t="s">
        <v>4</v>
      </c>
      <c r="B5" s="14"/>
      <c r="C5" s="14"/>
      <c r="D5" s="14"/>
      <c r="E5" s="14"/>
      <c r="F5" s="15"/>
      <c r="G5" s="14"/>
      <c r="H5" s="14"/>
      <c r="I5" s="14"/>
      <c r="J5" s="14"/>
      <c r="K5" s="14"/>
      <c r="L5" s="16"/>
      <c r="M5" s="16"/>
      <c r="N5" s="16"/>
      <c r="O5" s="16"/>
      <c r="P5" s="17" t="s">
        <v>5</v>
      </c>
    </row>
    <row r="6" spans="1:16" x14ac:dyDescent="0.25">
      <c r="A6" s="18" t="s">
        <v>6</v>
      </c>
      <c r="B6" s="19">
        <v>2841715894</v>
      </c>
      <c r="C6" s="19">
        <v>1868263158</v>
      </c>
      <c r="D6" s="19">
        <v>1719588757</v>
      </c>
      <c r="E6" s="19">
        <v>1826969448</v>
      </c>
      <c r="F6" s="20">
        <v>1541863897</v>
      </c>
      <c r="G6" s="20">
        <v>1319722752</v>
      </c>
      <c r="H6" s="20">
        <v>1225235877</v>
      </c>
      <c r="I6" s="20">
        <v>1180202990</v>
      </c>
      <c r="J6" s="20">
        <v>1145294267</v>
      </c>
      <c r="K6" s="20">
        <v>1248638781</v>
      </c>
      <c r="L6" s="21">
        <v>1298816808</v>
      </c>
      <c r="M6" s="21">
        <v>1087676231</v>
      </c>
      <c r="N6" s="22">
        <v>1932684520</v>
      </c>
      <c r="O6" s="22" t="s">
        <v>7</v>
      </c>
      <c r="P6" s="23" t="s">
        <v>8</v>
      </c>
    </row>
    <row r="7" spans="1:16" ht="18.75" x14ac:dyDescent="0.4">
      <c r="A7" s="18" t="s">
        <v>9</v>
      </c>
      <c r="B7" s="19">
        <v>-414533881</v>
      </c>
      <c r="C7" s="19">
        <v>-296323064</v>
      </c>
      <c r="D7" s="19">
        <v>-302992281</v>
      </c>
      <c r="E7" s="19">
        <v>-289525669</v>
      </c>
      <c r="F7" s="24">
        <v>-323437898</v>
      </c>
      <c r="G7" s="24">
        <v>-157557960</v>
      </c>
      <c r="H7" s="24">
        <v>-90433455</v>
      </c>
      <c r="I7" s="24">
        <v>-67417952</v>
      </c>
      <c r="J7" s="24">
        <v>-67873777</v>
      </c>
      <c r="K7" s="24">
        <v>-90622261</v>
      </c>
      <c r="L7" s="24">
        <v>-145458357</v>
      </c>
      <c r="M7" s="24">
        <v>-95931783</v>
      </c>
      <c r="N7" s="25">
        <v>-103792919</v>
      </c>
      <c r="O7" s="25" t="s">
        <v>7</v>
      </c>
      <c r="P7" s="23" t="s">
        <v>10</v>
      </c>
    </row>
    <row r="8" spans="1:16" ht="18.75" x14ac:dyDescent="0.4">
      <c r="A8" s="26" t="s">
        <v>11</v>
      </c>
      <c r="B8" s="19">
        <v>-125587493</v>
      </c>
      <c r="C8" s="19"/>
      <c r="D8" s="19"/>
      <c r="E8" s="19"/>
      <c r="F8" s="24"/>
      <c r="G8" s="24"/>
      <c r="H8" s="24"/>
      <c r="I8" s="24"/>
      <c r="J8" s="24"/>
      <c r="K8" s="24"/>
      <c r="L8" s="24"/>
      <c r="M8" s="24"/>
      <c r="N8" s="25"/>
      <c r="O8" s="25"/>
      <c r="P8" s="23"/>
    </row>
    <row r="9" spans="1:16" s="30" customFormat="1" x14ac:dyDescent="0.25">
      <c r="A9" s="27" t="s">
        <v>12</v>
      </c>
      <c r="B9" s="28">
        <f>SUM(B6:B8)</f>
        <v>2301594520</v>
      </c>
      <c r="C9" s="28">
        <f t="shared" ref="C9:N9" si="0">SUM(C6:C7)</f>
        <v>1571940094</v>
      </c>
      <c r="D9" s="28">
        <f t="shared" si="0"/>
        <v>1416596476</v>
      </c>
      <c r="E9" s="28">
        <f t="shared" si="0"/>
        <v>1537443779</v>
      </c>
      <c r="F9" s="28">
        <f t="shared" si="0"/>
        <v>1218425999</v>
      </c>
      <c r="G9" s="28">
        <f t="shared" si="0"/>
        <v>1162164792</v>
      </c>
      <c r="H9" s="28">
        <f t="shared" si="0"/>
        <v>1134802422</v>
      </c>
      <c r="I9" s="28">
        <f t="shared" si="0"/>
        <v>1112785038</v>
      </c>
      <c r="J9" s="28">
        <f t="shared" si="0"/>
        <v>1077420490</v>
      </c>
      <c r="K9" s="28">
        <f t="shared" si="0"/>
        <v>1158016520</v>
      </c>
      <c r="L9" s="28">
        <f t="shared" si="0"/>
        <v>1153358451</v>
      </c>
      <c r="M9" s="28">
        <f t="shared" si="0"/>
        <v>991744448</v>
      </c>
      <c r="N9" s="28">
        <f t="shared" si="0"/>
        <v>1828891601</v>
      </c>
      <c r="O9" s="29" t="s">
        <v>7</v>
      </c>
      <c r="P9" s="27" t="s">
        <v>13</v>
      </c>
    </row>
    <row r="10" spans="1:16" ht="18.75" x14ac:dyDescent="0.4">
      <c r="A10" s="18" t="s">
        <v>14</v>
      </c>
      <c r="B10" s="24">
        <v>-144573450</v>
      </c>
      <c r="C10" s="24">
        <v>-137504245</v>
      </c>
      <c r="D10" s="24">
        <v>-12228532</v>
      </c>
      <c r="E10" s="24">
        <v>-160501871</v>
      </c>
      <c r="F10" s="24">
        <v>-48017173</v>
      </c>
      <c r="G10" s="24">
        <v>-38527821</v>
      </c>
      <c r="H10" s="24">
        <v>23442140</v>
      </c>
      <c r="I10" s="24">
        <v>-20109175</v>
      </c>
      <c r="J10" s="24">
        <v>36890623</v>
      </c>
      <c r="K10" s="24">
        <v>13220063</v>
      </c>
      <c r="L10" s="24">
        <v>-70291205</v>
      </c>
      <c r="M10" s="24">
        <v>377455103</v>
      </c>
      <c r="N10" s="25">
        <v>-489936335</v>
      </c>
      <c r="O10" s="25" t="s">
        <v>7</v>
      </c>
      <c r="P10" s="23" t="s">
        <v>15</v>
      </c>
    </row>
    <row r="11" spans="1:16" s="30" customFormat="1" x14ac:dyDescent="0.25">
      <c r="A11" s="27" t="s">
        <v>16</v>
      </c>
      <c r="B11" s="31">
        <f t="shared" ref="B11:N11" si="1">SUM(B9:B10)</f>
        <v>2157021070</v>
      </c>
      <c r="C11" s="31">
        <f t="shared" si="1"/>
        <v>1434435849</v>
      </c>
      <c r="D11" s="31">
        <f t="shared" si="1"/>
        <v>1404367944</v>
      </c>
      <c r="E11" s="31">
        <f t="shared" si="1"/>
        <v>1376941908</v>
      </c>
      <c r="F11" s="31">
        <f t="shared" si="1"/>
        <v>1170408826</v>
      </c>
      <c r="G11" s="31">
        <f t="shared" si="1"/>
        <v>1123636971</v>
      </c>
      <c r="H11" s="31">
        <f t="shared" si="1"/>
        <v>1158244562</v>
      </c>
      <c r="I11" s="31">
        <f t="shared" si="1"/>
        <v>1092675863</v>
      </c>
      <c r="J11" s="28">
        <f t="shared" si="1"/>
        <v>1114311113</v>
      </c>
      <c r="K11" s="28">
        <f t="shared" si="1"/>
        <v>1171236583</v>
      </c>
      <c r="L11" s="28">
        <f t="shared" si="1"/>
        <v>1083067246</v>
      </c>
      <c r="M11" s="28">
        <f t="shared" si="1"/>
        <v>1369199551</v>
      </c>
      <c r="N11" s="28">
        <f t="shared" si="1"/>
        <v>1338955266</v>
      </c>
      <c r="O11" s="28">
        <v>193493136</v>
      </c>
      <c r="P11" s="27" t="s">
        <v>17</v>
      </c>
    </row>
    <row r="12" spans="1:16" x14ac:dyDescent="0.25">
      <c r="A12" s="18" t="s">
        <v>18</v>
      </c>
      <c r="B12" s="19">
        <v>56115369</v>
      </c>
      <c r="C12" s="19">
        <v>44698915</v>
      </c>
      <c r="D12" s="19">
        <v>54801462</v>
      </c>
      <c r="E12" s="19">
        <v>52600063</v>
      </c>
      <c r="F12" s="32">
        <v>73814090</v>
      </c>
      <c r="G12" s="32">
        <v>39542736</v>
      </c>
      <c r="H12" s="32">
        <v>24681496</v>
      </c>
      <c r="I12" s="32">
        <v>16154585</v>
      </c>
      <c r="J12" s="32">
        <v>14322437</v>
      </c>
      <c r="K12" s="33">
        <v>19575383</v>
      </c>
      <c r="L12" s="21">
        <v>33356793</v>
      </c>
      <c r="M12" s="21">
        <v>23394967</v>
      </c>
      <c r="N12" s="22">
        <v>27492698</v>
      </c>
      <c r="O12" s="22" t="s">
        <v>7</v>
      </c>
      <c r="P12" s="34" t="s">
        <v>19</v>
      </c>
    </row>
    <row r="13" spans="1:16" x14ac:dyDescent="0.25">
      <c r="A13" s="18" t="s">
        <v>20</v>
      </c>
      <c r="B13" s="19">
        <v>1910554</v>
      </c>
      <c r="C13" s="19">
        <v>120736256</v>
      </c>
      <c r="D13" s="19">
        <v>3945526</v>
      </c>
      <c r="E13" s="19">
        <v>136121190</v>
      </c>
      <c r="F13" s="32">
        <v>2185300</v>
      </c>
      <c r="G13" s="32">
        <v>61336</v>
      </c>
      <c r="H13" s="32">
        <v>3965901</v>
      </c>
      <c r="I13" s="22" t="s">
        <v>7</v>
      </c>
      <c r="J13" s="22" t="s">
        <v>7</v>
      </c>
      <c r="K13" s="22" t="s">
        <v>7</v>
      </c>
      <c r="L13" s="22" t="s">
        <v>7</v>
      </c>
      <c r="M13" s="22" t="s">
        <v>7</v>
      </c>
      <c r="N13" s="22" t="s">
        <v>7</v>
      </c>
      <c r="O13" s="22" t="s">
        <v>7</v>
      </c>
      <c r="P13" s="34"/>
    </row>
    <row r="14" spans="1:16" x14ac:dyDescent="0.25">
      <c r="A14" s="35" t="s">
        <v>21</v>
      </c>
      <c r="B14" s="36">
        <f>SUM(B11:B13)</f>
        <v>2215046993</v>
      </c>
      <c r="C14" s="36">
        <f>SUM(C11:C13)</f>
        <v>1599871020</v>
      </c>
      <c r="D14" s="36">
        <f>SUM(D11:D13)</f>
        <v>1463114932</v>
      </c>
      <c r="E14" s="36">
        <f t="shared" ref="E14:O14" si="2">SUM(E11:E13)</f>
        <v>1565663161</v>
      </c>
      <c r="F14" s="36">
        <f t="shared" si="2"/>
        <v>1246408216</v>
      </c>
      <c r="G14" s="36">
        <f t="shared" si="2"/>
        <v>1163241043</v>
      </c>
      <c r="H14" s="36">
        <f t="shared" si="2"/>
        <v>1186891959</v>
      </c>
      <c r="I14" s="36">
        <f t="shared" si="2"/>
        <v>1108830448</v>
      </c>
      <c r="J14" s="36">
        <f t="shared" si="2"/>
        <v>1128633550</v>
      </c>
      <c r="K14" s="36">
        <f t="shared" si="2"/>
        <v>1190811966</v>
      </c>
      <c r="L14" s="36">
        <f t="shared" si="2"/>
        <v>1116424039</v>
      </c>
      <c r="M14" s="36">
        <f t="shared" si="2"/>
        <v>1392594518</v>
      </c>
      <c r="N14" s="36">
        <f t="shared" si="2"/>
        <v>1366447964</v>
      </c>
      <c r="O14" s="36">
        <f t="shared" si="2"/>
        <v>193493136</v>
      </c>
      <c r="P14" s="27" t="s">
        <v>22</v>
      </c>
    </row>
    <row r="15" spans="1:16" x14ac:dyDescent="0.25">
      <c r="A15" s="18"/>
      <c r="B15" s="18"/>
      <c r="C15" s="18"/>
      <c r="D15" s="18"/>
      <c r="E15" s="18"/>
      <c r="F15" s="37"/>
      <c r="G15" s="18"/>
      <c r="H15" s="18"/>
      <c r="I15" s="18"/>
      <c r="J15" s="18"/>
      <c r="K15" s="18"/>
      <c r="L15" s="21"/>
      <c r="M15" s="21"/>
      <c r="N15" s="21"/>
      <c r="O15" s="21"/>
      <c r="P15" s="23"/>
    </row>
    <row r="16" spans="1:16" x14ac:dyDescent="0.25">
      <c r="A16" s="38" t="s">
        <v>23</v>
      </c>
      <c r="B16" s="38"/>
      <c r="C16" s="38"/>
      <c r="D16" s="38"/>
      <c r="E16" s="38"/>
      <c r="F16" s="39"/>
      <c r="G16" s="38"/>
      <c r="H16" s="38"/>
      <c r="I16" s="38"/>
      <c r="J16" s="38"/>
      <c r="K16" s="38"/>
      <c r="L16" s="40"/>
      <c r="M16" s="40"/>
      <c r="N16" s="40"/>
      <c r="O16" s="40"/>
      <c r="P16" s="41" t="s">
        <v>24</v>
      </c>
    </row>
    <row r="17" spans="1:16" x14ac:dyDescent="0.25">
      <c r="A17" s="18" t="s">
        <v>25</v>
      </c>
      <c r="B17" s="19">
        <v>-1602827711</v>
      </c>
      <c r="C17" s="19">
        <v>-1312316452</v>
      </c>
      <c r="D17" s="19">
        <v>-1038970473</v>
      </c>
      <c r="E17" s="19">
        <v>-953545562</v>
      </c>
      <c r="F17" s="21">
        <v>-1131265916</v>
      </c>
      <c r="G17" s="21">
        <v>-654366049</v>
      </c>
      <c r="H17" s="21">
        <v>-667360799</v>
      </c>
      <c r="I17" s="21">
        <v>-599599708</v>
      </c>
      <c r="J17" s="21">
        <v>-813010235</v>
      </c>
      <c r="K17" s="21">
        <v>-813020524</v>
      </c>
      <c r="L17" s="21">
        <v>-721577987</v>
      </c>
      <c r="M17" s="21">
        <v>-601095504</v>
      </c>
      <c r="N17" s="21">
        <v>-359649676</v>
      </c>
      <c r="O17" s="22" t="s">
        <v>7</v>
      </c>
      <c r="P17" s="34" t="s">
        <v>26</v>
      </c>
    </row>
    <row r="18" spans="1:16" ht="18.75" x14ac:dyDescent="0.4">
      <c r="A18" s="18" t="s">
        <v>27</v>
      </c>
      <c r="B18" s="24">
        <v>65998063</v>
      </c>
      <c r="C18" s="24">
        <v>199405779</v>
      </c>
      <c r="D18" s="24">
        <v>151913170</v>
      </c>
      <c r="E18" s="24">
        <v>53331510</v>
      </c>
      <c r="F18" s="24">
        <v>512128459</v>
      </c>
      <c r="G18" s="24">
        <v>37139159</v>
      </c>
      <c r="H18" s="24">
        <v>29542686</v>
      </c>
      <c r="I18" s="24">
        <v>28310743</v>
      </c>
      <c r="J18" s="24">
        <v>37726493</v>
      </c>
      <c r="K18" s="24">
        <v>9506589</v>
      </c>
      <c r="L18" s="24">
        <v>13501383</v>
      </c>
      <c r="M18" s="24">
        <v>42993448</v>
      </c>
      <c r="N18" s="24">
        <v>13389390</v>
      </c>
      <c r="O18" s="25" t="s">
        <v>7</v>
      </c>
      <c r="P18" s="34" t="s">
        <v>28</v>
      </c>
    </row>
    <row r="19" spans="1:16" s="30" customFormat="1" x14ac:dyDescent="0.25">
      <c r="A19" s="35" t="s">
        <v>29</v>
      </c>
      <c r="B19" s="42">
        <f>SUM(B17:B18)</f>
        <v>-1536829648</v>
      </c>
      <c r="C19" s="42">
        <f t="shared" ref="C19:N19" si="3">SUM(C17:C18)</f>
        <v>-1112910673</v>
      </c>
      <c r="D19" s="42">
        <f t="shared" si="3"/>
        <v>-887057303</v>
      </c>
      <c r="E19" s="42">
        <f t="shared" si="3"/>
        <v>-900214052</v>
      </c>
      <c r="F19" s="36">
        <f t="shared" si="3"/>
        <v>-619137457</v>
      </c>
      <c r="G19" s="36">
        <f t="shared" si="3"/>
        <v>-617226890</v>
      </c>
      <c r="H19" s="36">
        <f t="shared" si="3"/>
        <v>-637818113</v>
      </c>
      <c r="I19" s="36">
        <f t="shared" si="3"/>
        <v>-571288965</v>
      </c>
      <c r="J19" s="28">
        <f t="shared" si="3"/>
        <v>-775283742</v>
      </c>
      <c r="K19" s="28">
        <f t="shared" si="3"/>
        <v>-803513935</v>
      </c>
      <c r="L19" s="28">
        <f t="shared" si="3"/>
        <v>-708076604</v>
      </c>
      <c r="M19" s="28">
        <f t="shared" si="3"/>
        <v>-558102056</v>
      </c>
      <c r="N19" s="28">
        <f t="shared" si="3"/>
        <v>-346260286</v>
      </c>
      <c r="O19" s="43" t="s">
        <v>7</v>
      </c>
      <c r="P19" s="27" t="s">
        <v>30</v>
      </c>
    </row>
    <row r="20" spans="1:16" ht="22.5" customHeight="1" x14ac:dyDescent="0.4">
      <c r="A20" s="18" t="s">
        <v>31</v>
      </c>
      <c r="B20" s="21">
        <v>105682784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5"/>
      <c r="P20" s="44"/>
    </row>
    <row r="21" spans="1:16" ht="22.5" customHeight="1" x14ac:dyDescent="0.4">
      <c r="A21" s="18" t="s">
        <v>32</v>
      </c>
      <c r="B21" s="24">
        <v>-327190917</v>
      </c>
      <c r="C21" s="24">
        <v>421012986</v>
      </c>
      <c r="D21" s="24">
        <v>-61339101</v>
      </c>
      <c r="E21" s="24">
        <v>29924894</v>
      </c>
      <c r="F21" s="24">
        <v>-27767778</v>
      </c>
      <c r="G21" s="24">
        <v>-75465696</v>
      </c>
      <c r="H21" s="24">
        <v>-96245005</v>
      </c>
      <c r="I21" s="24">
        <v>-215013421</v>
      </c>
      <c r="J21" s="24">
        <v>-135592234</v>
      </c>
      <c r="K21" s="24">
        <v>-96336070</v>
      </c>
      <c r="L21" s="24">
        <v>-84120296</v>
      </c>
      <c r="M21" s="24">
        <v>-363343848</v>
      </c>
      <c r="N21" s="24">
        <v>-427335970</v>
      </c>
      <c r="O21" s="25" t="s">
        <v>7</v>
      </c>
      <c r="P21" s="44" t="s">
        <v>33</v>
      </c>
    </row>
    <row r="22" spans="1:16" s="30" customFormat="1" ht="22.5" customHeight="1" x14ac:dyDescent="0.25">
      <c r="A22" s="35" t="s">
        <v>34</v>
      </c>
      <c r="B22" s="36">
        <f>SUM(B19:B21)</f>
        <v>-1758337781</v>
      </c>
      <c r="C22" s="36">
        <f t="shared" ref="C22:O22" si="4">SUM(C19:C21)</f>
        <v>-691897687</v>
      </c>
      <c r="D22" s="36">
        <f t="shared" si="4"/>
        <v>-948396404</v>
      </c>
      <c r="E22" s="36">
        <f t="shared" si="4"/>
        <v>-870289158</v>
      </c>
      <c r="F22" s="36">
        <f t="shared" si="4"/>
        <v>-646905235</v>
      </c>
      <c r="G22" s="36">
        <f t="shared" si="4"/>
        <v>-692692586</v>
      </c>
      <c r="H22" s="36">
        <f t="shared" si="4"/>
        <v>-734063118</v>
      </c>
      <c r="I22" s="36">
        <f t="shared" si="4"/>
        <v>-786302386</v>
      </c>
      <c r="J22" s="28">
        <f t="shared" si="4"/>
        <v>-910875976</v>
      </c>
      <c r="K22" s="28">
        <f t="shared" si="4"/>
        <v>-899850005</v>
      </c>
      <c r="L22" s="28">
        <f t="shared" si="4"/>
        <v>-792196900</v>
      </c>
      <c r="M22" s="28">
        <f t="shared" si="4"/>
        <v>-921445904</v>
      </c>
      <c r="N22" s="28">
        <f t="shared" si="4"/>
        <v>-773596256</v>
      </c>
      <c r="O22" s="28">
        <f t="shared" si="4"/>
        <v>0</v>
      </c>
      <c r="P22" s="27" t="s">
        <v>35</v>
      </c>
    </row>
    <row r="23" spans="1:16" x14ac:dyDescent="0.25">
      <c r="A23" s="18" t="s">
        <v>36</v>
      </c>
      <c r="B23" s="19">
        <v>-40760628</v>
      </c>
      <c r="C23" s="19">
        <v>-155357235</v>
      </c>
      <c r="D23" s="19">
        <v>-169110831</v>
      </c>
      <c r="E23" s="19">
        <v>-129898731</v>
      </c>
      <c r="F23" s="21">
        <v>-147537125</v>
      </c>
      <c r="G23" s="21">
        <v>-124505086</v>
      </c>
      <c r="H23" s="21">
        <v>-123579297</v>
      </c>
      <c r="I23" s="21">
        <v>-116059980</v>
      </c>
      <c r="J23" s="21">
        <v>-99020687</v>
      </c>
      <c r="K23" s="21">
        <v>-103293843</v>
      </c>
      <c r="L23" s="21">
        <v>-91393255</v>
      </c>
      <c r="M23" s="21">
        <v>-139172025</v>
      </c>
      <c r="N23" s="21">
        <v>-271076892</v>
      </c>
      <c r="O23" s="22" t="s">
        <v>7</v>
      </c>
      <c r="P23" s="34" t="s">
        <v>37</v>
      </c>
    </row>
    <row r="24" spans="1:16" x14ac:dyDescent="0.25">
      <c r="A24" s="18" t="s">
        <v>38</v>
      </c>
      <c r="B24" s="19">
        <v>0</v>
      </c>
      <c r="C24" s="19">
        <v>-33120000</v>
      </c>
      <c r="D24" s="19">
        <v>-36511108</v>
      </c>
      <c r="E24" s="19">
        <v>-29735026</v>
      </c>
      <c r="F24" s="21">
        <v>-30230435</v>
      </c>
      <c r="G24" s="21">
        <v>-23412962</v>
      </c>
      <c r="H24" s="21">
        <v>-16718852</v>
      </c>
      <c r="I24" s="21">
        <v>-15510148</v>
      </c>
      <c r="J24" s="21">
        <v>-16364207</v>
      </c>
      <c r="K24" s="21">
        <v>-20481677</v>
      </c>
      <c r="L24" s="21">
        <v>-11402100</v>
      </c>
      <c r="M24" s="21">
        <v>-16064803</v>
      </c>
      <c r="N24" s="21">
        <v>-9060000</v>
      </c>
      <c r="O24" s="22" t="s">
        <v>7</v>
      </c>
      <c r="P24" s="34" t="s">
        <v>39</v>
      </c>
    </row>
    <row r="25" spans="1:16" ht="18.75" x14ac:dyDescent="0.4">
      <c r="A25" s="18" t="s">
        <v>40</v>
      </c>
      <c r="B25" s="45">
        <v>-17050295</v>
      </c>
      <c r="C25" s="45">
        <v>-11209580</v>
      </c>
      <c r="D25" s="45">
        <v>-10317532</v>
      </c>
      <c r="E25" s="45">
        <v>-10961818</v>
      </c>
      <c r="F25" s="24">
        <v>-9251184</v>
      </c>
      <c r="G25" s="24">
        <v>-7918336</v>
      </c>
      <c r="H25" s="24">
        <v>-7351416</v>
      </c>
      <c r="I25" s="24">
        <v>-7081216</v>
      </c>
      <c r="J25" s="24">
        <v>-6871768</v>
      </c>
      <c r="K25" s="24">
        <v>-7494933</v>
      </c>
      <c r="L25" s="24">
        <v>-7796827</v>
      </c>
      <c r="M25" s="24">
        <v>-6526070</v>
      </c>
      <c r="N25" s="24">
        <v>-11596106</v>
      </c>
      <c r="O25" s="25" t="s">
        <v>7</v>
      </c>
      <c r="P25" s="46" t="s">
        <v>41</v>
      </c>
    </row>
    <row r="26" spans="1:16" x14ac:dyDescent="0.25">
      <c r="A26" s="18" t="s">
        <v>42</v>
      </c>
      <c r="B26" s="47">
        <v>-71770208</v>
      </c>
      <c r="C26" s="47">
        <f>SUM(C22:C25)</f>
        <v>-891584502</v>
      </c>
      <c r="D26" s="47">
        <f>SUM(D22:D25)</f>
        <v>-1164335875</v>
      </c>
      <c r="E26" s="47">
        <f t="shared" ref="E26:O26" si="5">SUM(E22:E25)</f>
        <v>-1040884733</v>
      </c>
      <c r="F26" s="47">
        <f t="shared" si="5"/>
        <v>-833923979</v>
      </c>
      <c r="G26" s="47">
        <f t="shared" si="5"/>
        <v>-848528970</v>
      </c>
      <c r="H26" s="47">
        <f t="shared" si="5"/>
        <v>-881712683</v>
      </c>
      <c r="I26" s="47">
        <f t="shared" si="5"/>
        <v>-924953730</v>
      </c>
      <c r="J26" s="47">
        <f t="shared" si="5"/>
        <v>-1033132638</v>
      </c>
      <c r="K26" s="47">
        <f t="shared" si="5"/>
        <v>-1031120458</v>
      </c>
      <c r="L26" s="47">
        <f t="shared" si="5"/>
        <v>-902789082</v>
      </c>
      <c r="M26" s="47">
        <f t="shared" si="5"/>
        <v>-1083208802</v>
      </c>
      <c r="N26" s="47">
        <f t="shared" si="5"/>
        <v>-1065329254</v>
      </c>
      <c r="O26" s="47">
        <f t="shared" si="5"/>
        <v>0</v>
      </c>
      <c r="P26" s="48"/>
    </row>
    <row r="27" spans="1:16" x14ac:dyDescent="0.25">
      <c r="A27" s="18" t="s">
        <v>43</v>
      </c>
      <c r="B27" s="49">
        <v>-1097719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50"/>
    </row>
    <row r="28" spans="1:16" x14ac:dyDescent="0.25">
      <c r="A28" s="18" t="s">
        <v>44</v>
      </c>
      <c r="B28" s="49">
        <v>-1168990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50"/>
    </row>
    <row r="29" spans="1:16" x14ac:dyDescent="0.25">
      <c r="A29" s="18" t="s">
        <v>45</v>
      </c>
      <c r="B29" s="49">
        <v>-192755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50"/>
    </row>
    <row r="30" spans="1:16" x14ac:dyDescent="0.25">
      <c r="A30" s="18" t="s">
        <v>46</v>
      </c>
      <c r="B30" s="49">
        <v>-22175952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51"/>
    </row>
    <row r="31" spans="1:16" x14ac:dyDescent="0.25">
      <c r="A31" s="18"/>
      <c r="B31" s="49">
        <f>SUM(B22:B30)</f>
        <v>-1912554328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51"/>
    </row>
    <row r="32" spans="1:16" x14ac:dyDescent="0.25">
      <c r="A32" s="35" t="s">
        <v>47</v>
      </c>
      <c r="B32" s="36">
        <f>B14+B31</f>
        <v>302492665</v>
      </c>
      <c r="C32" s="36">
        <f>C14+C26</f>
        <v>708286518</v>
      </c>
      <c r="D32" s="36">
        <f>D14+D26</f>
        <v>298779057</v>
      </c>
      <c r="E32" s="36">
        <f t="shared" ref="E32:O32" si="6">E14+E26</f>
        <v>524778428</v>
      </c>
      <c r="F32" s="36">
        <f t="shared" si="6"/>
        <v>412484237</v>
      </c>
      <c r="G32" s="36">
        <f t="shared" si="6"/>
        <v>314712073</v>
      </c>
      <c r="H32" s="36">
        <f t="shared" si="6"/>
        <v>305179276</v>
      </c>
      <c r="I32" s="36">
        <f t="shared" si="6"/>
        <v>183876718</v>
      </c>
      <c r="J32" s="36">
        <f t="shared" si="6"/>
        <v>95500912</v>
      </c>
      <c r="K32" s="36">
        <f t="shared" si="6"/>
        <v>159691508</v>
      </c>
      <c r="L32" s="36">
        <f t="shared" si="6"/>
        <v>213634957</v>
      </c>
      <c r="M32" s="36">
        <f t="shared" si="6"/>
        <v>309385716</v>
      </c>
      <c r="N32" s="36">
        <f t="shared" si="6"/>
        <v>301118710</v>
      </c>
      <c r="O32" s="36">
        <f t="shared" si="6"/>
        <v>193493136</v>
      </c>
      <c r="P32" s="36"/>
    </row>
    <row r="33" spans="1:16" x14ac:dyDescent="0.25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4"/>
    </row>
    <row r="34" spans="1:16" x14ac:dyDescent="0.25">
      <c r="A34" s="18" t="s">
        <v>48</v>
      </c>
      <c r="B34" s="19">
        <v>259804061</v>
      </c>
      <c r="C34" s="19">
        <v>201203567</v>
      </c>
      <c r="D34" s="19">
        <v>229744075</v>
      </c>
      <c r="E34" s="19">
        <v>244964443</v>
      </c>
      <c r="F34" s="32">
        <v>171893812</v>
      </c>
      <c r="G34" s="32">
        <v>182926457</v>
      </c>
      <c r="H34" s="32">
        <v>249337676</v>
      </c>
      <c r="I34" s="32">
        <v>218193205</v>
      </c>
      <c r="J34" s="32">
        <v>186016326</v>
      </c>
      <c r="K34" s="33">
        <v>142363301</v>
      </c>
      <c r="L34" s="21">
        <v>124618131</v>
      </c>
      <c r="M34" s="21">
        <v>119513374</v>
      </c>
      <c r="N34" s="22">
        <v>69773981</v>
      </c>
      <c r="O34" s="22">
        <v>48290291</v>
      </c>
      <c r="P34" s="34" t="s">
        <v>49</v>
      </c>
    </row>
    <row r="35" spans="1:16" x14ac:dyDescent="0.25">
      <c r="A35" s="18" t="s">
        <v>50</v>
      </c>
      <c r="B35" s="19">
        <v>68130</v>
      </c>
      <c r="C35" s="19">
        <v>177371</v>
      </c>
      <c r="D35" s="19">
        <v>699402</v>
      </c>
      <c r="E35" s="19">
        <v>174523953</v>
      </c>
      <c r="F35" s="32">
        <v>38359</v>
      </c>
      <c r="G35" s="32">
        <v>2741794</v>
      </c>
      <c r="H35" s="32">
        <v>1611568</v>
      </c>
      <c r="I35" s="32">
        <v>3669137</v>
      </c>
      <c r="J35" s="32">
        <v>11267706</v>
      </c>
      <c r="K35" s="33">
        <v>5381819</v>
      </c>
      <c r="L35" s="21">
        <v>31038557</v>
      </c>
      <c r="M35" s="21">
        <v>7497537</v>
      </c>
      <c r="N35" s="22">
        <v>3188987</v>
      </c>
      <c r="O35" s="22">
        <v>37330</v>
      </c>
      <c r="P35" s="34" t="s">
        <v>51</v>
      </c>
    </row>
    <row r="36" spans="1:16" x14ac:dyDescent="0.25">
      <c r="A36" s="18" t="s">
        <v>52</v>
      </c>
      <c r="B36" s="19">
        <v>2231811339</v>
      </c>
      <c r="C36" s="19">
        <v>3611895</v>
      </c>
      <c r="D36" s="19">
        <v>-14882795</v>
      </c>
      <c r="E36" s="19">
        <v>-221560729</v>
      </c>
      <c r="F36" s="32">
        <v>401989925</v>
      </c>
      <c r="G36" s="32">
        <v>451673163</v>
      </c>
      <c r="H36" s="32">
        <v>133647672</v>
      </c>
      <c r="I36" s="32">
        <v>211034751</v>
      </c>
      <c r="J36" s="32">
        <v>9898323</v>
      </c>
      <c r="K36" s="33">
        <v>14032897</v>
      </c>
      <c r="L36" s="21">
        <v>4088920</v>
      </c>
      <c r="M36" s="22">
        <v>-292366</v>
      </c>
      <c r="N36" s="22">
        <v>-9859211</v>
      </c>
      <c r="O36" s="22">
        <v>-17078417</v>
      </c>
      <c r="P36" s="34" t="s">
        <v>53</v>
      </c>
    </row>
    <row r="37" spans="1:16" x14ac:dyDescent="0.25">
      <c r="A37" s="18" t="s">
        <v>54</v>
      </c>
      <c r="B37" s="19">
        <v>-15490567</v>
      </c>
      <c r="C37" s="19">
        <v>-2363583</v>
      </c>
      <c r="D37" s="19">
        <v>-1936006</v>
      </c>
      <c r="E37" s="19">
        <v>-191803599</v>
      </c>
      <c r="F37" s="22">
        <v>-60049884</v>
      </c>
      <c r="G37" s="22">
        <v>-18959232</v>
      </c>
      <c r="H37" s="22">
        <v>-18986522</v>
      </c>
      <c r="I37" s="22" t="s">
        <v>7</v>
      </c>
      <c r="J37" s="22" t="s">
        <v>7</v>
      </c>
      <c r="K37" s="22" t="s">
        <v>7</v>
      </c>
      <c r="L37" s="22" t="s">
        <v>7</v>
      </c>
      <c r="M37" s="22" t="s">
        <v>7</v>
      </c>
      <c r="N37" s="22" t="s">
        <v>7</v>
      </c>
      <c r="O37" s="22"/>
      <c r="P37" s="46" t="s">
        <v>55</v>
      </c>
    </row>
    <row r="38" spans="1:16" x14ac:dyDescent="0.25">
      <c r="A38" s="18" t="s">
        <v>56</v>
      </c>
      <c r="B38" s="22">
        <v>0</v>
      </c>
      <c r="C38" s="22">
        <v>0</v>
      </c>
      <c r="D38" s="22" t="s">
        <v>7</v>
      </c>
      <c r="E38" s="22" t="s">
        <v>7</v>
      </c>
      <c r="F38" s="22" t="s">
        <v>7</v>
      </c>
      <c r="G38" s="22">
        <v>1812173</v>
      </c>
      <c r="H38" s="22">
        <v>1385017</v>
      </c>
      <c r="I38" s="22" t="s">
        <v>7</v>
      </c>
      <c r="J38" s="21">
        <v>2687367</v>
      </c>
      <c r="K38" s="21">
        <v>1109747</v>
      </c>
      <c r="L38" s="21">
        <v>0</v>
      </c>
      <c r="M38" s="21">
        <v>34183</v>
      </c>
      <c r="N38" s="22" t="s">
        <v>7</v>
      </c>
      <c r="O38" s="22" t="s">
        <v>7</v>
      </c>
      <c r="P38" s="55" t="s">
        <v>57</v>
      </c>
    </row>
    <row r="39" spans="1:16" x14ac:dyDescent="0.25">
      <c r="A39" s="18" t="s">
        <v>58</v>
      </c>
      <c r="B39" s="22">
        <v>21976831</v>
      </c>
      <c r="C39" s="22">
        <v>-6120682</v>
      </c>
      <c r="D39" s="22">
        <v>-9316200</v>
      </c>
      <c r="E39" s="22">
        <v>26393722</v>
      </c>
      <c r="F39" s="22">
        <v>4716666</v>
      </c>
      <c r="G39" s="22">
        <v>-1016403</v>
      </c>
      <c r="H39" s="22">
        <v>-739591</v>
      </c>
      <c r="I39" s="22">
        <v>220662</v>
      </c>
      <c r="J39" s="22" t="s">
        <v>7</v>
      </c>
      <c r="K39" s="22" t="s">
        <v>7</v>
      </c>
      <c r="L39" s="22" t="s">
        <v>7</v>
      </c>
      <c r="M39" s="22" t="s">
        <v>7</v>
      </c>
      <c r="N39" s="22" t="s">
        <v>7</v>
      </c>
      <c r="O39" s="22" t="s">
        <v>7</v>
      </c>
      <c r="P39" s="46" t="s">
        <v>59</v>
      </c>
    </row>
    <row r="40" spans="1:16" x14ac:dyDescent="0.25">
      <c r="A40" s="18" t="s">
        <v>60</v>
      </c>
      <c r="B40" s="19">
        <v>-217723341</v>
      </c>
      <c r="C40" s="19">
        <v>-181278670</v>
      </c>
      <c r="D40" s="19">
        <v>-148217915</v>
      </c>
      <c r="E40" s="19">
        <v>-146468220</v>
      </c>
      <c r="F40" s="21">
        <v>-146022474</v>
      </c>
      <c r="G40" s="21">
        <v>-119017126</v>
      </c>
      <c r="H40" s="21">
        <v>-94932549</v>
      </c>
      <c r="I40" s="21">
        <v>-93902871</v>
      </c>
      <c r="J40" s="21">
        <v>-99495665</v>
      </c>
      <c r="K40" s="21">
        <v>-106625133</v>
      </c>
      <c r="L40" s="21">
        <v>-97506765</v>
      </c>
      <c r="M40" s="21">
        <v>-90392366</v>
      </c>
      <c r="N40" s="21">
        <v>-66317208</v>
      </c>
      <c r="O40" s="21">
        <v>-40084787</v>
      </c>
      <c r="P40" s="34" t="s">
        <v>61</v>
      </c>
    </row>
    <row r="41" spans="1:16" x14ac:dyDescent="0.25">
      <c r="A41" s="18" t="s">
        <v>62</v>
      </c>
      <c r="B41" s="19">
        <v>-228098921</v>
      </c>
      <c r="C41" s="19">
        <v>-146780415</v>
      </c>
      <c r="D41" s="19">
        <v>-177500649</v>
      </c>
      <c r="E41" s="19">
        <v>-146642178</v>
      </c>
      <c r="F41" s="21">
        <v>-103927818</v>
      </c>
      <c r="G41" s="21">
        <v>-73731385</v>
      </c>
      <c r="H41" s="21">
        <v>-70705395</v>
      </c>
      <c r="I41" s="21">
        <v>-55253346</v>
      </c>
      <c r="J41" s="21">
        <v>-54187960</v>
      </c>
      <c r="K41" s="21">
        <v>-48444757</v>
      </c>
      <c r="L41" s="21">
        <v>-73750012</v>
      </c>
      <c r="M41" s="21">
        <v>-99821391</v>
      </c>
      <c r="N41" s="21">
        <v>-77764360</v>
      </c>
      <c r="O41" s="21">
        <v>-49468488</v>
      </c>
      <c r="P41" s="34" t="s">
        <v>63</v>
      </c>
    </row>
    <row r="42" spans="1:16" x14ac:dyDescent="0.25">
      <c r="A42" s="18" t="s">
        <v>64</v>
      </c>
      <c r="B42" s="19">
        <v>-26916096</v>
      </c>
      <c r="C42" s="19">
        <v>-25205109</v>
      </c>
      <c r="D42" s="19">
        <v>-25972181</v>
      </c>
      <c r="E42" s="19">
        <v>-29304323</v>
      </c>
      <c r="F42" s="21">
        <v>-33791717</v>
      </c>
      <c r="G42" s="21">
        <v>-31830489</v>
      </c>
      <c r="H42" s="21">
        <v>-26747054</v>
      </c>
      <c r="I42" s="21">
        <v>-25622412</v>
      </c>
      <c r="J42" s="21">
        <v>-23874299</v>
      </c>
      <c r="K42" s="21">
        <v>-23867391</v>
      </c>
      <c r="L42" s="21">
        <v>-24305074</v>
      </c>
      <c r="M42" s="21">
        <v>-26083106</v>
      </c>
      <c r="N42" s="21">
        <v>-23806977</v>
      </c>
      <c r="O42" s="21">
        <v>-15420230</v>
      </c>
      <c r="P42" s="34" t="s">
        <v>65</v>
      </c>
    </row>
    <row r="43" spans="1:16" x14ac:dyDescent="0.25">
      <c r="A43" s="18" t="s">
        <v>66</v>
      </c>
      <c r="B43" s="19">
        <v>0</v>
      </c>
      <c r="C43" s="19">
        <v>-7307993</v>
      </c>
      <c r="D43" s="19">
        <v>-593015</v>
      </c>
      <c r="E43" s="19">
        <v>-8123640</v>
      </c>
      <c r="F43" s="22">
        <v>-3121934</v>
      </c>
      <c r="G43" s="22">
        <v>-88210</v>
      </c>
      <c r="H43" s="22" t="s">
        <v>7</v>
      </c>
      <c r="I43" s="21">
        <v>-13994760</v>
      </c>
      <c r="J43" s="22">
        <v>-2678680</v>
      </c>
      <c r="K43" s="22">
        <v>-2416417</v>
      </c>
      <c r="L43" s="22">
        <v>0</v>
      </c>
      <c r="M43" s="22">
        <v>-5000000</v>
      </c>
      <c r="N43" s="22" t="s">
        <v>7</v>
      </c>
      <c r="O43" s="22" t="s">
        <v>7</v>
      </c>
      <c r="P43" s="34" t="s">
        <v>67</v>
      </c>
    </row>
    <row r="44" spans="1:16" x14ac:dyDescent="0.25">
      <c r="A44" s="18" t="s">
        <v>68</v>
      </c>
      <c r="B44" s="19">
        <v>-2624311</v>
      </c>
      <c r="C44" s="19">
        <v>-2101812</v>
      </c>
      <c r="D44" s="19">
        <v>-1179040</v>
      </c>
      <c r="E44" s="19">
        <v>-2696612</v>
      </c>
      <c r="F44" s="21">
        <v>-11188961</v>
      </c>
      <c r="G44" s="21">
        <v>-1138811</v>
      </c>
      <c r="H44" s="21">
        <v>-705208</v>
      </c>
      <c r="I44" s="21">
        <v>-3840720</v>
      </c>
      <c r="J44" s="22">
        <v>-1396783</v>
      </c>
      <c r="K44" s="22">
        <v>-282976</v>
      </c>
      <c r="L44" s="22">
        <v>-195336</v>
      </c>
      <c r="M44" s="22">
        <v>-576202</v>
      </c>
      <c r="N44" s="22">
        <v>-2049822</v>
      </c>
      <c r="O44" s="22">
        <v>-3122989</v>
      </c>
      <c r="P44" s="34" t="s">
        <v>69</v>
      </c>
    </row>
    <row r="45" spans="1:16" x14ac:dyDescent="0.25">
      <c r="A45" s="18" t="s">
        <v>70</v>
      </c>
      <c r="B45" s="22"/>
      <c r="C45" s="22"/>
      <c r="D45" s="22" t="s">
        <v>7</v>
      </c>
      <c r="E45" s="22" t="s">
        <v>7</v>
      </c>
      <c r="F45" s="22" t="s">
        <v>7</v>
      </c>
      <c r="G45" s="22" t="s">
        <v>7</v>
      </c>
      <c r="H45" s="22" t="s">
        <v>7</v>
      </c>
      <c r="I45" s="22" t="s">
        <v>7</v>
      </c>
      <c r="J45" s="56" t="s">
        <v>7</v>
      </c>
      <c r="K45" s="56" t="s">
        <v>71</v>
      </c>
      <c r="L45" s="22">
        <v>-26151</v>
      </c>
      <c r="M45" s="22">
        <v>0</v>
      </c>
      <c r="N45" s="22">
        <v>0</v>
      </c>
      <c r="O45" s="22">
        <v>-1641250</v>
      </c>
      <c r="P45" s="46" t="s">
        <v>72</v>
      </c>
    </row>
    <row r="46" spans="1:16" ht="18.75" x14ac:dyDescent="0.4">
      <c r="A46" s="18" t="s">
        <v>73</v>
      </c>
      <c r="B46" s="25"/>
      <c r="C46" s="25"/>
      <c r="D46" s="25" t="s">
        <v>7</v>
      </c>
      <c r="E46" s="25" t="s">
        <v>7</v>
      </c>
      <c r="F46" s="25" t="s">
        <v>7</v>
      </c>
      <c r="G46" s="25" t="s">
        <v>7</v>
      </c>
      <c r="H46" s="25" t="s">
        <v>7</v>
      </c>
      <c r="I46" s="24">
        <v>-99832</v>
      </c>
      <c r="J46" s="25" t="s">
        <v>7</v>
      </c>
      <c r="K46" s="25" t="s">
        <v>74</v>
      </c>
      <c r="L46" s="25" t="s">
        <v>7</v>
      </c>
      <c r="M46" s="25" t="s">
        <v>7</v>
      </c>
      <c r="N46" s="24">
        <v>-335606</v>
      </c>
      <c r="O46" s="25" t="s">
        <v>7</v>
      </c>
      <c r="P46" s="23" t="s">
        <v>75</v>
      </c>
    </row>
    <row r="47" spans="1:16" x14ac:dyDescent="0.25">
      <c r="A47" s="35" t="s">
        <v>76</v>
      </c>
      <c r="B47" s="28">
        <f>SUM(B34:B46)</f>
        <v>2022807125</v>
      </c>
      <c r="C47" s="28">
        <f>SUM(C34:C46)</f>
        <v>-166165431</v>
      </c>
      <c r="D47" s="28">
        <f>SUM(D34:D46)</f>
        <v>-149154324</v>
      </c>
      <c r="E47" s="28">
        <f>SUM(E34:E46)-1</f>
        <v>-300717184</v>
      </c>
      <c r="F47" s="28">
        <f t="shared" ref="F47:O47" si="7">SUM(F34:F46)</f>
        <v>220535974</v>
      </c>
      <c r="G47" s="28">
        <f t="shared" si="7"/>
        <v>393371931</v>
      </c>
      <c r="H47" s="28">
        <f t="shared" si="7"/>
        <v>173165614</v>
      </c>
      <c r="I47" s="28">
        <f t="shared" si="7"/>
        <v>240403814</v>
      </c>
      <c r="J47" s="28">
        <f t="shared" si="7"/>
        <v>28236335</v>
      </c>
      <c r="K47" s="28">
        <f t="shared" si="7"/>
        <v>-18748910</v>
      </c>
      <c r="L47" s="28">
        <f t="shared" si="7"/>
        <v>-36037730</v>
      </c>
      <c r="M47" s="28">
        <f t="shared" si="7"/>
        <v>-95120337</v>
      </c>
      <c r="N47" s="28">
        <f t="shared" si="7"/>
        <v>-107170216</v>
      </c>
      <c r="O47" s="28">
        <f t="shared" si="7"/>
        <v>-78488540</v>
      </c>
      <c r="P47" s="57" t="s">
        <v>77</v>
      </c>
    </row>
    <row r="48" spans="1:16" ht="21" x14ac:dyDescent="0.55000000000000004">
      <c r="A48" s="58"/>
      <c r="B48" s="58"/>
      <c r="C48" s="58"/>
      <c r="D48" s="58"/>
      <c r="E48" s="58"/>
      <c r="F48" s="59"/>
      <c r="G48" s="58"/>
      <c r="H48" s="58"/>
      <c r="I48" s="58"/>
      <c r="J48" s="58"/>
      <c r="K48" s="60"/>
      <c r="L48" s="60"/>
      <c r="M48" s="60"/>
      <c r="N48" s="60"/>
      <c r="O48" s="60"/>
      <c r="P48" s="61"/>
    </row>
    <row r="49" spans="1:16" x14ac:dyDescent="0.25">
      <c r="A49" s="35" t="s">
        <v>78</v>
      </c>
      <c r="B49" s="36">
        <f>B32+B47</f>
        <v>2325299790</v>
      </c>
      <c r="C49" s="36">
        <f>SUM(C32+C47)+2</f>
        <v>542121089</v>
      </c>
      <c r="D49" s="36">
        <f>SUM(D32+D47)+2</f>
        <v>149624735</v>
      </c>
      <c r="E49" s="36">
        <f t="shared" ref="E49" si="8">SUM(E32+E47)</f>
        <v>224061244</v>
      </c>
      <c r="F49" s="62">
        <f t="shared" ref="F49:O49" si="9">F47+F14</f>
        <v>1466944190</v>
      </c>
      <c r="G49" s="62">
        <f t="shared" si="9"/>
        <v>1556612974</v>
      </c>
      <c r="H49" s="62">
        <f t="shared" si="9"/>
        <v>1360057573</v>
      </c>
      <c r="I49" s="62">
        <f t="shared" si="9"/>
        <v>1349234262</v>
      </c>
      <c r="J49" s="28">
        <f t="shared" si="9"/>
        <v>1156869885</v>
      </c>
      <c r="K49" s="28">
        <f t="shared" si="9"/>
        <v>1172063056</v>
      </c>
      <c r="L49" s="28">
        <f t="shared" si="9"/>
        <v>1080386309</v>
      </c>
      <c r="M49" s="28">
        <f t="shared" si="9"/>
        <v>1297474181</v>
      </c>
      <c r="N49" s="28">
        <f t="shared" si="9"/>
        <v>1259277748</v>
      </c>
      <c r="O49" s="28">
        <f t="shared" si="9"/>
        <v>115004596</v>
      </c>
      <c r="P49" s="57" t="s">
        <v>79</v>
      </c>
    </row>
    <row r="50" spans="1:16" s="18" customFormat="1" x14ac:dyDescent="0.25">
      <c r="A50" s="18" t="s">
        <v>80</v>
      </c>
      <c r="B50" s="22"/>
      <c r="C50" s="22"/>
      <c r="D50" s="22"/>
      <c r="E50" s="22" t="s">
        <v>7</v>
      </c>
      <c r="F50" s="22" t="s">
        <v>7</v>
      </c>
      <c r="G50" s="22" t="s">
        <v>7</v>
      </c>
      <c r="H50" s="22">
        <v>-11186254</v>
      </c>
      <c r="I50" s="22" t="s">
        <v>7</v>
      </c>
      <c r="J50" s="22" t="s">
        <v>7</v>
      </c>
      <c r="K50" s="22" t="s">
        <v>7</v>
      </c>
      <c r="L50" s="22" t="s">
        <v>7</v>
      </c>
      <c r="M50" s="22" t="s">
        <v>7</v>
      </c>
      <c r="N50" s="22" t="s">
        <v>7</v>
      </c>
      <c r="O50" s="22" t="s">
        <v>7</v>
      </c>
    </row>
    <row r="51" spans="1:16" s="18" customFormat="1" ht="18.75" x14ac:dyDescent="0.4">
      <c r="A51" s="18" t="s">
        <v>81</v>
      </c>
      <c r="B51" s="25">
        <v>-15137149</v>
      </c>
      <c r="C51" s="25">
        <v>-89969361</v>
      </c>
      <c r="D51" s="25">
        <v>-24986015</v>
      </c>
      <c r="E51" s="25">
        <v>-110963944</v>
      </c>
      <c r="F51" s="25">
        <v>-36259739</v>
      </c>
      <c r="G51" s="25">
        <v>-43042830</v>
      </c>
      <c r="H51" s="25">
        <v>-50638940</v>
      </c>
      <c r="I51" s="25">
        <v>-32724520</v>
      </c>
      <c r="J51" s="25">
        <v>-22474290</v>
      </c>
      <c r="K51" s="25">
        <v>-23444898</v>
      </c>
      <c r="L51" s="25">
        <v>-29199068</v>
      </c>
      <c r="M51" s="25">
        <v>-34226790</v>
      </c>
      <c r="N51" s="25">
        <v>-30374770</v>
      </c>
      <c r="O51" s="25">
        <v>-17997834</v>
      </c>
      <c r="P51" s="18" t="s">
        <v>82</v>
      </c>
    </row>
    <row r="52" spans="1:16" x14ac:dyDescent="0.25">
      <c r="A52" s="35" t="s">
        <v>83</v>
      </c>
      <c r="B52" s="62">
        <f>SUM(B49:B51)</f>
        <v>2310162641</v>
      </c>
      <c r="C52" s="62">
        <f>SUM(C49:C51)</f>
        <v>452151728</v>
      </c>
      <c r="D52" s="62">
        <f>SUM(D49:D51)</f>
        <v>124638720</v>
      </c>
      <c r="E52" s="62">
        <f>SUM(E49:E51)+1</f>
        <v>113097301</v>
      </c>
      <c r="F52" s="62">
        <f>SUM(F49:F51)</f>
        <v>1430684451</v>
      </c>
      <c r="G52" s="62">
        <f>SUM(G49:G51)</f>
        <v>1513570144</v>
      </c>
      <c r="H52" s="62">
        <f>SUM(H49:H51)</f>
        <v>1298232379</v>
      </c>
      <c r="I52" s="62">
        <f>SUM(I49:I51)</f>
        <v>1316509742</v>
      </c>
      <c r="J52" s="63">
        <f t="shared" ref="J52:O52" si="10">SUM(J49:J51)</f>
        <v>1134395595</v>
      </c>
      <c r="K52" s="63">
        <f t="shared" si="10"/>
        <v>1148618158</v>
      </c>
      <c r="L52" s="28">
        <f t="shared" si="10"/>
        <v>1051187241</v>
      </c>
      <c r="M52" s="28">
        <f t="shared" si="10"/>
        <v>1263247391</v>
      </c>
      <c r="N52" s="28">
        <f t="shared" si="10"/>
        <v>1228902978</v>
      </c>
      <c r="O52" s="28">
        <f t="shared" si="10"/>
        <v>97006762</v>
      </c>
      <c r="P52" s="57" t="s">
        <v>84</v>
      </c>
    </row>
    <row r="53" spans="1:16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20"/>
      <c r="L53" s="21"/>
      <c r="M53" s="21"/>
      <c r="N53" s="21"/>
      <c r="O53" s="21"/>
      <c r="P53" s="23"/>
    </row>
    <row r="54" spans="1:16" x14ac:dyDescent="0.25">
      <c r="A54" s="18" t="s">
        <v>85</v>
      </c>
      <c r="B54" s="64">
        <v>-4906586</v>
      </c>
      <c r="C54" s="64">
        <v>0</v>
      </c>
      <c r="D54" s="64">
        <v>10320600</v>
      </c>
      <c r="E54" s="64" t="s">
        <v>7</v>
      </c>
      <c r="F54" s="64" t="s">
        <v>7</v>
      </c>
      <c r="G54" s="64" t="s">
        <v>7</v>
      </c>
      <c r="H54" s="64" t="s">
        <v>7</v>
      </c>
      <c r="I54" s="64" t="s">
        <v>7</v>
      </c>
      <c r="J54" s="56" t="s">
        <v>7</v>
      </c>
      <c r="K54" s="56" t="s">
        <v>74</v>
      </c>
      <c r="L54" s="22" t="s">
        <v>7</v>
      </c>
      <c r="M54" s="22" t="s">
        <v>7</v>
      </c>
      <c r="N54" s="22" t="s">
        <v>7</v>
      </c>
      <c r="O54" s="22" t="s">
        <v>7</v>
      </c>
      <c r="P54" s="34" t="s">
        <v>86</v>
      </c>
    </row>
    <row r="55" spans="1:16" x14ac:dyDescent="0.25">
      <c r="A55" s="35" t="s">
        <v>87</v>
      </c>
      <c r="B55" s="62">
        <f>SUM(B52:B54)</f>
        <v>2305256055</v>
      </c>
      <c r="C55" s="62">
        <f>SUM(C52:C54)</f>
        <v>452151728</v>
      </c>
      <c r="D55" s="62">
        <f t="shared" ref="D55:O55" si="11">SUM(D52:D54)</f>
        <v>134959320</v>
      </c>
      <c r="E55" s="62">
        <f t="shared" si="11"/>
        <v>113097301</v>
      </c>
      <c r="F55" s="62">
        <f t="shared" si="11"/>
        <v>1430684451</v>
      </c>
      <c r="G55" s="62">
        <f t="shared" si="11"/>
        <v>1513570144</v>
      </c>
      <c r="H55" s="62">
        <f t="shared" si="11"/>
        <v>1298232379</v>
      </c>
      <c r="I55" s="62">
        <f t="shared" si="11"/>
        <v>1316509742</v>
      </c>
      <c r="J55" s="63">
        <f t="shared" si="11"/>
        <v>1134395595</v>
      </c>
      <c r="K55" s="63">
        <f t="shared" si="11"/>
        <v>1148618158</v>
      </c>
      <c r="L55" s="28">
        <f t="shared" si="11"/>
        <v>1051187241</v>
      </c>
      <c r="M55" s="28">
        <f t="shared" si="11"/>
        <v>1263247391</v>
      </c>
      <c r="N55" s="28">
        <f t="shared" si="11"/>
        <v>1228902978</v>
      </c>
      <c r="O55" s="28">
        <f t="shared" si="11"/>
        <v>97006762</v>
      </c>
      <c r="P55" s="57" t="s">
        <v>88</v>
      </c>
    </row>
    <row r="56" spans="1:16" x14ac:dyDescent="0.25">
      <c r="A56" s="18"/>
      <c r="B56" s="18"/>
      <c r="C56" s="18"/>
      <c r="D56" s="18"/>
      <c r="E56" s="18"/>
      <c r="F56" s="37"/>
      <c r="G56" s="18"/>
      <c r="H56" s="18"/>
      <c r="I56" s="18"/>
      <c r="J56" s="18"/>
      <c r="K56" s="18"/>
      <c r="L56" s="18"/>
      <c r="M56" s="18"/>
      <c r="N56" s="18"/>
      <c r="O56" s="18"/>
      <c r="P56" s="23"/>
    </row>
    <row r="57" spans="1:16" x14ac:dyDescent="0.25">
      <c r="A57" s="65" t="s">
        <v>89</v>
      </c>
      <c r="B57" s="66">
        <f>B52/'[1]نسب مالية'!B22</f>
        <v>154.01084273333333</v>
      </c>
      <c r="C57" s="66">
        <f>C52/'[1]نسب مالية'!C22</f>
        <v>30.143448533333334</v>
      </c>
      <c r="D57" s="66">
        <f>D52/'[1]نسب مالية'!D22</f>
        <v>9.1646117647058816</v>
      </c>
      <c r="E57" s="66">
        <f>E52/'[1]نسب مالية'!$D$22</f>
        <v>8.3159780147058822</v>
      </c>
      <c r="F57" s="67">
        <v>70.209999999999994</v>
      </c>
      <c r="G57" s="66">
        <v>78.42</v>
      </c>
      <c r="H57" s="68">
        <v>49</v>
      </c>
      <c r="I57" s="65">
        <v>46.07</v>
      </c>
      <c r="J57" s="65">
        <v>11.91</v>
      </c>
      <c r="K57" s="68">
        <v>69.12</v>
      </c>
      <c r="L57" s="69">
        <v>87.3</v>
      </c>
      <c r="M57" s="69">
        <v>105.9</v>
      </c>
      <c r="N57" s="65">
        <v>96.22</v>
      </c>
      <c r="O57" s="65">
        <v>57.06</v>
      </c>
      <c r="P57" s="27" t="s">
        <v>90</v>
      </c>
    </row>
    <row r="58" spans="1:16" x14ac:dyDescent="0.25">
      <c r="M58" s="71"/>
    </row>
  </sheetData>
  <pageMargins left="0.21" right="0.4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قائمة الدخل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Razan Alsharif</dc:creator>
  <cp:lastModifiedBy>Razan Alsharif</cp:lastModifiedBy>
  <dcterms:created xsi:type="dcterms:W3CDTF">2022-02-02T12:08:04Z</dcterms:created>
  <dcterms:modified xsi:type="dcterms:W3CDTF">2022-02-02T12:08:16Z</dcterms:modified>
</cp:coreProperties>
</file>