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O49" i="1"/>
  <c r="O52" s="1"/>
  <c r="N49"/>
  <c r="N52" s="1"/>
  <c r="M49"/>
  <c r="M52" s="1"/>
  <c r="L49"/>
  <c r="L52" s="1"/>
  <c r="K49"/>
  <c r="K52" s="1"/>
  <c r="J49"/>
  <c r="J52" s="1"/>
  <c r="I49"/>
  <c r="I52" s="1"/>
  <c r="H49"/>
  <c r="H52" s="1"/>
  <c r="G49"/>
  <c r="G52" s="1"/>
  <c r="F49"/>
  <c r="F52" s="1"/>
  <c r="E49"/>
  <c r="E52" s="1"/>
  <c r="D49"/>
  <c r="D52" s="1"/>
  <c r="C49"/>
  <c r="C52" s="1"/>
  <c r="B49"/>
  <c r="B52" s="1"/>
  <c r="K36"/>
  <c r="K37" s="1"/>
  <c r="J36"/>
  <c r="J37" s="1"/>
  <c r="I36"/>
  <c r="I37" s="1"/>
  <c r="H36"/>
  <c r="H37" s="1"/>
  <c r="G36"/>
  <c r="G37" s="1"/>
  <c r="F36"/>
  <c r="E36"/>
  <c r="D36"/>
  <c r="C36"/>
  <c r="C37" s="1"/>
  <c r="B36"/>
  <c r="B37" s="1"/>
  <c r="O31"/>
  <c r="O37" s="1"/>
  <c r="N31"/>
  <c r="N37" s="1"/>
  <c r="K31"/>
  <c r="J31"/>
  <c r="I31"/>
  <c r="H31"/>
  <c r="G31"/>
  <c r="F31"/>
  <c r="F37" s="1"/>
  <c r="E31"/>
  <c r="E37" s="1"/>
  <c r="D31"/>
  <c r="D37" s="1"/>
  <c r="C31"/>
  <c r="B31"/>
  <c r="M22"/>
  <c r="M31" s="1"/>
  <c r="M37" s="1"/>
  <c r="L22"/>
  <c r="L31" s="1"/>
  <c r="L37" s="1"/>
  <c r="O18"/>
  <c r="N18"/>
  <c r="M18"/>
  <c r="L18"/>
  <c r="K18"/>
  <c r="J18"/>
  <c r="I18"/>
  <c r="H18"/>
  <c r="G18"/>
  <c r="F18"/>
  <c r="E18"/>
  <c r="D18"/>
  <c r="C18"/>
  <c r="B18"/>
  <c r="C53" l="1"/>
  <c r="E53"/>
  <c r="G53"/>
  <c r="I53"/>
  <c r="K53"/>
  <c r="M53"/>
  <c r="O53"/>
  <c r="B53"/>
  <c r="D53"/>
  <c r="F53"/>
  <c r="H53"/>
  <c r="J53"/>
  <c r="L53"/>
  <c r="N53"/>
</calcChain>
</file>

<file path=xl/sharedStrings.xml><?xml version="1.0" encoding="utf-8"?>
<sst xmlns="http://schemas.openxmlformats.org/spreadsheetml/2006/main" count="153" uniqueCount="98">
  <si>
    <t>بنك الشام</t>
  </si>
  <si>
    <t>قائمة المركز المالي</t>
  </si>
  <si>
    <t>Statement of Financial position</t>
  </si>
  <si>
    <t>بعد تطبيق المعيار رقم 9</t>
  </si>
  <si>
    <t>البيان</t>
  </si>
  <si>
    <t>الموجودات:</t>
  </si>
  <si>
    <t>ASSETS:</t>
  </si>
  <si>
    <r>
      <t xml:space="preserve">نقد وأرصدة لدى مصرف سورية المركزي </t>
    </r>
    <r>
      <rPr>
        <b/>
        <sz val="13"/>
        <color rgb="FFFF0000"/>
        <rFont val="Arabic Transparent"/>
      </rPr>
      <t>*</t>
    </r>
  </si>
  <si>
    <t>Cash and balances with the Central Bank of Syria</t>
  </si>
  <si>
    <r>
      <t xml:space="preserve">إيداعات وحسابات استثمار وشهادات لدى المصارف ومؤسسات مصرفية لمدة ثلاثة أشهر أو أقل </t>
    </r>
    <r>
      <rPr>
        <b/>
        <sz val="13"/>
        <color rgb="FFFF0000"/>
        <rFont val="Arabic Transparent"/>
      </rPr>
      <t>*</t>
    </r>
  </si>
  <si>
    <t>Deposits, investment accounts and certificates of banks and financial institutions for a period of three months or less</t>
  </si>
  <si>
    <r>
      <t xml:space="preserve">حسابات إستثمار وشهادات لدى المصارف ومؤسسات مصرفية لمدة تزيد عن ثلاثة أشهر </t>
    </r>
    <r>
      <rPr>
        <b/>
        <sz val="13"/>
        <color rgb="FFFF0000"/>
        <rFont val="Arabic Transparent"/>
      </rPr>
      <t>*</t>
    </r>
  </si>
  <si>
    <t>Investment accounts and certificates with banks and financial institutions for more than three months</t>
  </si>
  <si>
    <t>ذمم البيوع المؤجلة وأرصدة الأنشطة التمويلية ـ بالصافي</t>
  </si>
  <si>
    <t>Sales receivable and balances of financing activities, net</t>
  </si>
  <si>
    <t>صافي موجودات قيد الاستثمار أو التصفية</t>
  </si>
  <si>
    <t xml:space="preserve">Net assets under investment or liquidation </t>
  </si>
  <si>
    <t>استثمارات عقارية</t>
  </si>
  <si>
    <t>-</t>
  </si>
  <si>
    <t>Investment in real estate</t>
  </si>
  <si>
    <t>موجودات ثابتة -  بالصافي</t>
  </si>
  <si>
    <t>Net fixed assets</t>
  </si>
  <si>
    <t>موجودات غير ملموسة</t>
  </si>
  <si>
    <t>Intangible assets</t>
  </si>
  <si>
    <t>موجودات ضريبية مؤجلة</t>
  </si>
  <si>
    <t>Deferred tax assets</t>
  </si>
  <si>
    <t>موجودات حق الاستخدام</t>
  </si>
  <si>
    <t>Right of use assets</t>
  </si>
  <si>
    <r>
      <t>موجودات أخرى</t>
    </r>
    <r>
      <rPr>
        <b/>
        <sz val="13"/>
        <color rgb="FFFF0000"/>
        <rFont val="Arabic Transparent"/>
      </rPr>
      <t xml:space="preserve"> *</t>
    </r>
  </si>
  <si>
    <t>Other assets</t>
  </si>
  <si>
    <t>وديعة مجمدة لدى مصرف سورية المركزي</t>
  </si>
  <si>
    <t>Blocked deposit with Central Bank of Syria</t>
  </si>
  <si>
    <t>مجموع الموجودات</t>
  </si>
  <si>
    <t>Total Assets</t>
  </si>
  <si>
    <t>المطلوبات وحقوق أصحاب حسابات الاستثمار المُطلقة وحقوق غير المسيطرة وحقوق المُلكية:</t>
  </si>
  <si>
    <t>Liabilities, unrestricted investment accounts, non- controlling interests and equity</t>
  </si>
  <si>
    <t>المطلوبات:</t>
  </si>
  <si>
    <t>Liabilities:</t>
  </si>
  <si>
    <t>إيداعات وحسابات استثمار مصارف ومؤسسات مالية</t>
  </si>
  <si>
    <t>Deposits and investment account due to banks and financial institution</t>
  </si>
  <si>
    <t>أرصدة الحسابات الجارية للعملاء</t>
  </si>
  <si>
    <t>Customers’ current accounts</t>
  </si>
  <si>
    <t>تأمينات نقدية</t>
  </si>
  <si>
    <t>Cash margins</t>
  </si>
  <si>
    <t>ذمم دائنة</t>
  </si>
  <si>
    <t>Accounts Payable</t>
  </si>
  <si>
    <t>مخصصات متنوعة</t>
  </si>
  <si>
    <t>Miscellaneous Provisions</t>
  </si>
  <si>
    <t>مخصص ضريبة الدخل</t>
  </si>
  <si>
    <t>Income tax provision</t>
  </si>
  <si>
    <t>مطلوبات أخرى</t>
  </si>
  <si>
    <t>Other liabilities</t>
  </si>
  <si>
    <t>التزامات عقود التأجير</t>
  </si>
  <si>
    <t>Lease Liability</t>
  </si>
  <si>
    <t>مخصص فروق القطع التشغيلي</t>
  </si>
  <si>
    <t>Re-evaluating operational foreign exchange Provisions</t>
  </si>
  <si>
    <t xml:space="preserve">مجموع المطلوبات </t>
  </si>
  <si>
    <t>Total liabilities</t>
  </si>
  <si>
    <t>حقوق أصحاب حسابات الإستثمار المطلقة:</t>
  </si>
  <si>
    <t xml:space="preserve">The rights of holders of unrestricted investment accounts </t>
  </si>
  <si>
    <t>حسابات الاستثمار المطلقة</t>
  </si>
  <si>
    <t>احتياطي مخاطر الاستثمار</t>
  </si>
  <si>
    <t>Investment Risk Reserve</t>
  </si>
  <si>
    <t>احتياطي معدل الأرباح لأصحاب حسابات الاستثمار</t>
  </si>
  <si>
    <t>The rights of holders of  investment accounts Reserve</t>
  </si>
  <si>
    <t>مجموع حقوق أصحاب حسابات الاستثمار المطلقة</t>
  </si>
  <si>
    <t>Total Equity of unrestricted investment accounts holders</t>
  </si>
  <si>
    <t>مجموع المطلوبات وحقوق أصحاب حسابات الإستثمار المطلقة</t>
  </si>
  <si>
    <t xml:space="preserve">Total liabilities and equity of unrestricted investment accounts holders </t>
  </si>
  <si>
    <t>حقوق الملكية:</t>
  </si>
  <si>
    <t xml:space="preserve"> Equity:</t>
  </si>
  <si>
    <t>حقوق المساهمين:</t>
  </si>
  <si>
    <t>Bank shareholders equity</t>
  </si>
  <si>
    <t>رأس المال المكتب به (المدفوع)</t>
  </si>
  <si>
    <t>Paid in capital</t>
  </si>
  <si>
    <t>احتياطي عام مخاطر التمويل</t>
  </si>
  <si>
    <t>General provision for credit risk</t>
  </si>
  <si>
    <t>احتياطي القيمة العادلة للاستثمار</t>
  </si>
  <si>
    <t>Investment fair value provision</t>
  </si>
  <si>
    <t>احتياطي قانوني</t>
  </si>
  <si>
    <t>Legal Reserve</t>
  </si>
  <si>
    <t>احتياطي خاص</t>
  </si>
  <si>
    <t>Special Reserve</t>
  </si>
  <si>
    <t>الأرباح المدورة غير المحققة</t>
  </si>
  <si>
    <t>Accumulated unrealized profit (losses)</t>
  </si>
  <si>
    <t>الأرباح المدورة</t>
  </si>
  <si>
    <t>Accumulated losses</t>
  </si>
  <si>
    <t>احتياطي معدل الأرباح</t>
  </si>
  <si>
    <t>Current year profit</t>
  </si>
  <si>
    <t>مجموع حقوق مساهمي البنك</t>
  </si>
  <si>
    <t>Attributable to equity owners of the parent</t>
  </si>
  <si>
    <t>حقوق غير المسيطرة</t>
  </si>
  <si>
    <t>Non-controlling interest</t>
  </si>
  <si>
    <t>حقوق الملكية</t>
  </si>
  <si>
    <t>مجموع المطلوبات وحقوق أصحاب حسابات الاستثمار المطلقة وحقوق غير المسيطرة وحقوق الملكية</t>
  </si>
  <si>
    <t>Total liabilities, unrestricted investment accounts, non- controlling interests and equity</t>
  </si>
  <si>
    <t>الاختلاف في أرصدة  العام 2018  المنشور في 31/12/2018 و المنشور كبيانات مقارنة في 31/12/2019  يعود الي تعديلات على حسابات البنوك في تصنيفها ك أقل و أكثر كمن ثلاثة أشهر و غرفة التقاص تجدونها في افصاح أرقام المقارنة المرفق</t>
  </si>
  <si>
    <t>الاختلاف في أرصدة  العام 2019  المنشور في 31/12/2019 و المنشور كبيانات مقارنة في 31/12/2020  يعود الي تعديلات على حسابات التأمينات التي تولد عائد و مخصص ضريبة ريع رؤوس الأموال على نشاط البنك في الخالاج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</si>
</sst>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indexed="8"/>
      <name val="Arabic Transparent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</font>
    <font>
      <u val="singleAccounting"/>
      <sz val="13"/>
      <color theme="1"/>
      <name val="Arabic Transparent"/>
      <charset val="178"/>
    </font>
    <font>
      <b/>
      <u/>
      <sz val="13"/>
      <color theme="1"/>
      <name val="Arabic Transparent"/>
    </font>
    <font>
      <u/>
      <sz val="13"/>
      <color theme="1"/>
      <name val="Arabic Transparent"/>
    </font>
    <font>
      <b/>
      <sz val="13"/>
      <color theme="1"/>
      <name val="Arabic Transparent"/>
    </font>
    <font>
      <sz val="13"/>
      <color rgb="FFFF0000"/>
      <name val="Arabic Transparent"/>
    </font>
    <font>
      <sz val="13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8" fillId="0" borderId="3" xfId="0" applyFont="1" applyBorder="1"/>
    <xf numFmtId="165" fontId="8" fillId="0" borderId="3" xfId="1" applyNumberFormat="1" applyFont="1" applyBorder="1"/>
    <xf numFmtId="0" fontId="8" fillId="0" borderId="3" xfId="0" applyFont="1" applyBorder="1" applyAlignment="1">
      <alignment horizontal="center"/>
    </xf>
    <xf numFmtId="37" fontId="4" fillId="0" borderId="3" xfId="0" applyNumberFormat="1" applyFont="1" applyBorder="1"/>
    <xf numFmtId="0" fontId="8" fillId="0" borderId="3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37" fontId="4" fillId="0" borderId="3" xfId="0" applyNumberFormat="1" applyFont="1" applyBorder="1" applyAlignment="1">
      <alignment horizontal="right"/>
    </xf>
    <xf numFmtId="167" fontId="4" fillId="0" borderId="3" xfId="2" applyNumberFormat="1" applyFont="1" applyFill="1" applyBorder="1"/>
    <xf numFmtId="167" fontId="4" fillId="0" borderId="3" xfId="2" applyNumberFormat="1" applyFont="1" applyFill="1" applyBorder="1" applyAlignment="1">
      <alignment horizontal="left" vertical="center" wrapText="1" readingOrder="1"/>
    </xf>
    <xf numFmtId="164" fontId="4" fillId="0" borderId="0" xfId="1" applyFont="1"/>
    <xf numFmtId="0" fontId="4" fillId="0" borderId="3" xfId="0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7" fontId="4" fillId="0" borderId="3" xfId="2" applyNumberFormat="1" applyFont="1" applyFill="1" applyBorder="1" applyAlignment="1">
      <alignment horizontal="right"/>
    </xf>
    <xf numFmtId="164" fontId="4" fillId="0" borderId="3" xfId="1" applyFont="1" applyBorder="1" applyAlignment="1">
      <alignment vertical="center"/>
    </xf>
    <xf numFmtId="165" fontId="9" fillId="0" borderId="3" xfId="1" applyNumberFormat="1" applyFont="1" applyBorder="1" applyAlignment="1">
      <alignment vertical="center"/>
    </xf>
    <xf numFmtId="165" fontId="10" fillId="0" borderId="3" xfId="1" applyNumberFormat="1" applyFont="1" applyBorder="1" applyAlignment="1">
      <alignment horizontal="right" vertical="center"/>
    </xf>
    <xf numFmtId="165" fontId="10" fillId="0" borderId="3" xfId="1" applyNumberFormat="1" applyFont="1" applyBorder="1" applyAlignment="1">
      <alignment horizontal="center" vertical="center"/>
    </xf>
    <xf numFmtId="167" fontId="10" fillId="0" borderId="3" xfId="2" applyNumberFormat="1" applyFont="1" applyFill="1" applyBorder="1"/>
    <xf numFmtId="0" fontId="5" fillId="2" borderId="3" xfId="0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7" fontId="5" fillId="2" borderId="3" xfId="2" applyNumberFormat="1" applyFont="1" applyFill="1" applyBorder="1" applyAlignment="1">
      <alignment horizontal="center"/>
    </xf>
    <xf numFmtId="167" fontId="5" fillId="2" borderId="3" xfId="2" applyNumberFormat="1" applyFont="1" applyFill="1" applyBorder="1" applyAlignment="1"/>
    <xf numFmtId="167" fontId="5" fillId="2" borderId="3" xfId="2" applyNumberFormat="1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5" fontId="4" fillId="0" borderId="3" xfId="1" applyNumberFormat="1" applyFont="1" applyBorder="1"/>
    <xf numFmtId="37" fontId="4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165" fontId="4" fillId="0" borderId="0" xfId="1" applyNumberFormat="1" applyFont="1"/>
    <xf numFmtId="165" fontId="4" fillId="0" borderId="3" xfId="1" applyNumberFormat="1" applyFont="1" applyFill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3" xfId="0" applyFont="1" applyFill="1" applyBorder="1"/>
    <xf numFmtId="165" fontId="11" fillId="0" borderId="3" xfId="1" applyNumberFormat="1" applyFont="1" applyFill="1" applyBorder="1"/>
    <xf numFmtId="0" fontId="11" fillId="0" borderId="3" xfId="0" applyFont="1" applyFill="1" applyBorder="1" applyAlignment="1">
      <alignment horizontal="center"/>
    </xf>
    <xf numFmtId="165" fontId="4" fillId="0" borderId="3" xfId="1" applyNumberFormat="1" applyFont="1" applyFill="1" applyBorder="1"/>
    <xf numFmtId="0" fontId="4" fillId="0" borderId="3" xfId="0" applyFont="1" applyFill="1" applyBorder="1"/>
    <xf numFmtId="37" fontId="4" fillId="0" borderId="3" xfId="0" applyNumberFormat="1" applyFont="1" applyFill="1" applyBorder="1"/>
    <xf numFmtId="0" fontId="8" fillId="0" borderId="3" xfId="0" applyFont="1" applyFill="1" applyBorder="1" applyAlignment="1">
      <alignment horizontal="left"/>
    </xf>
    <xf numFmtId="0" fontId="4" fillId="0" borderId="0" xfId="0" applyFont="1" applyFill="1"/>
    <xf numFmtId="0" fontId="4" fillId="0" borderId="3" xfId="0" applyFont="1" applyFill="1" applyBorder="1" applyAlignment="1">
      <alignment vertical="center"/>
    </xf>
    <xf numFmtId="37" fontId="4" fillId="0" borderId="3" xfId="0" applyNumberFormat="1" applyFont="1" applyFill="1" applyBorder="1" applyAlignment="1">
      <alignment horizontal="right"/>
    </xf>
    <xf numFmtId="167" fontId="4" fillId="0" borderId="3" xfId="2" applyNumberFormat="1" applyFont="1" applyFill="1" applyBorder="1" applyAlignment="1">
      <alignment horizontal="left"/>
    </xf>
    <xf numFmtId="167" fontId="4" fillId="0" borderId="3" xfId="2" applyNumberFormat="1" applyFont="1" applyFill="1" applyBorder="1" applyAlignment="1">
      <alignment horizontal="left" readingOrder="1"/>
    </xf>
    <xf numFmtId="37" fontId="4" fillId="0" borderId="3" xfId="0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165" fontId="12" fillId="0" borderId="3" xfId="1" applyNumberFormat="1" applyFont="1" applyBorder="1" applyAlignment="1">
      <alignment vertical="center"/>
    </xf>
    <xf numFmtId="0" fontId="4" fillId="4" borderId="0" xfId="0" applyFont="1" applyFill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6" fillId="0" borderId="3" xfId="0" applyFont="1" applyBorder="1"/>
    <xf numFmtId="165" fontId="4" fillId="0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37" fontId="6" fillId="0" borderId="3" xfId="0" applyNumberFormat="1" applyFont="1" applyBorder="1" applyAlignment="1">
      <alignment horizontal="left" vertical="center"/>
    </xf>
    <xf numFmtId="0" fontId="11" fillId="0" borderId="3" xfId="0" applyFont="1" applyBorder="1"/>
    <xf numFmtId="165" fontId="12" fillId="0" borderId="3" xfId="1" applyNumberFormat="1" applyFont="1" applyBorder="1"/>
    <xf numFmtId="167" fontId="10" fillId="0" borderId="3" xfId="2" applyNumberFormat="1" applyFont="1" applyFill="1" applyBorder="1" applyAlignment="1">
      <alignment horizontal="center"/>
    </xf>
    <xf numFmtId="167" fontId="10" fillId="0" borderId="3" xfId="2" applyNumberFormat="1" applyFont="1" applyFill="1" applyBorder="1" applyAlignment="1">
      <alignment horizontal="left" vertical="center"/>
    </xf>
    <xf numFmtId="167" fontId="5" fillId="2" borderId="3" xfId="2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/>
    </xf>
    <xf numFmtId="0" fontId="9" fillId="0" borderId="0" xfId="0" applyFont="1"/>
    <xf numFmtId="16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left"/>
    </xf>
    <xf numFmtId="167" fontId="4" fillId="0" borderId="0" xfId="0" applyNumberFormat="1" applyFont="1"/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/>
  </cellXfs>
  <cellStyles count="43">
    <cellStyle name="Comma" xfId="1" builtinId="3"/>
    <cellStyle name="Comma [0]" xfId="2" builtinId="6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22" xfId="17"/>
    <cellStyle name="Comma 2 23" xfId="18"/>
    <cellStyle name="Comma 2 24" xfId="19"/>
    <cellStyle name="Comma 2 25" xfId="20"/>
    <cellStyle name="Comma 2 26" xfId="21"/>
    <cellStyle name="Comma 2 27" xfId="22"/>
    <cellStyle name="Comma 2 28" xfId="23"/>
    <cellStyle name="Comma 2 29" xfId="24"/>
    <cellStyle name="Comma 2 3" xfId="25"/>
    <cellStyle name="Comma 2 30" xfId="26"/>
    <cellStyle name="Comma 2 31" xfId="27"/>
    <cellStyle name="Comma 2 32" xfId="28"/>
    <cellStyle name="Comma 2 33" xfId="29"/>
    <cellStyle name="Comma 2 34" xfId="30"/>
    <cellStyle name="Comma 2 4" xfId="31"/>
    <cellStyle name="Comma 2 5" xfId="32"/>
    <cellStyle name="Comma 2 6" xfId="33"/>
    <cellStyle name="Comma 2 7" xfId="34"/>
    <cellStyle name="Comma 2 8" xfId="35"/>
    <cellStyle name="Comma 2 9" xfId="36"/>
    <cellStyle name="Normal" xfId="0" builtinId="0"/>
    <cellStyle name="Normal 2" xfId="37"/>
    <cellStyle name="Normal 3" xfId="38"/>
    <cellStyle name="Normal 4" xfId="39"/>
    <cellStyle name="Normal 5" xfId="40"/>
    <cellStyle name="Normal 6" xfId="41"/>
    <cellStyle name="Normal 7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rightToLeft="1" tabSelected="1" topLeftCell="A40" zoomScale="95" zoomScaleNormal="95" workbookViewId="0">
      <selection activeCell="B53" sqref="B53"/>
    </sheetView>
  </sheetViews>
  <sheetFormatPr defaultColWidth="9.140625" defaultRowHeight="16.5"/>
  <cols>
    <col min="1" max="1" width="57.140625" style="3" customWidth="1"/>
    <col min="2" max="3" width="21.140625" style="3" bestFit="1" customWidth="1"/>
    <col min="4" max="4" width="21.140625" style="3" customWidth="1"/>
    <col min="5" max="5" width="21.140625" style="3" bestFit="1" customWidth="1"/>
    <col min="6" max="6" width="21.140625" style="2" bestFit="1" customWidth="1"/>
    <col min="7" max="7" width="21.140625" style="3" bestFit="1" customWidth="1"/>
    <col min="8" max="8" width="21.140625" style="2" bestFit="1" customWidth="1"/>
    <col min="9" max="9" width="21.140625" style="3" bestFit="1" customWidth="1"/>
    <col min="10" max="15" width="19.85546875" style="3" bestFit="1" customWidth="1"/>
    <col min="16" max="16" width="105.85546875" style="4" bestFit="1" customWidth="1"/>
    <col min="17" max="17" width="22.5703125" style="3" bestFit="1" customWidth="1"/>
    <col min="18" max="18" width="61.85546875" style="3" customWidth="1"/>
    <col min="19" max="16384" width="9.140625" style="3"/>
  </cols>
  <sheetData>
    <row r="1" spans="1:17">
      <c r="A1" s="1" t="s">
        <v>0</v>
      </c>
      <c r="B1" s="1"/>
      <c r="C1" s="1"/>
      <c r="D1" s="1"/>
      <c r="E1" s="1"/>
    </row>
    <row r="2" spans="1:17">
      <c r="A2" s="5" t="s">
        <v>1</v>
      </c>
      <c r="B2" s="5"/>
      <c r="C2" s="5"/>
      <c r="D2" s="5"/>
      <c r="E2" s="5"/>
      <c r="F2" s="6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7" ht="15" customHeight="1">
      <c r="A3" s="8"/>
      <c r="B3" s="9" t="s">
        <v>3</v>
      </c>
      <c r="C3" s="9"/>
      <c r="D3" s="9"/>
      <c r="E3" s="9"/>
      <c r="F3" s="10"/>
      <c r="G3" s="8"/>
      <c r="H3" s="10"/>
      <c r="I3" s="8"/>
      <c r="J3" s="8"/>
      <c r="K3" s="8"/>
      <c r="L3" s="10"/>
      <c r="M3" s="10"/>
      <c r="N3" s="10"/>
      <c r="O3" s="10"/>
      <c r="P3" s="11"/>
    </row>
    <row r="4" spans="1:17">
      <c r="A4" s="12" t="s">
        <v>4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2015</v>
      </c>
      <c r="J4" s="13">
        <v>2014</v>
      </c>
      <c r="K4" s="13">
        <v>2013</v>
      </c>
      <c r="L4" s="13">
        <v>2012</v>
      </c>
      <c r="M4" s="13">
        <v>2011</v>
      </c>
      <c r="N4" s="13">
        <v>2010</v>
      </c>
      <c r="O4" s="13">
        <v>2009</v>
      </c>
      <c r="P4" s="14" t="s">
        <v>2</v>
      </c>
    </row>
    <row r="5" spans="1:17">
      <c r="A5" s="15" t="s">
        <v>5</v>
      </c>
      <c r="B5" s="15"/>
      <c r="C5" s="16"/>
      <c r="D5" s="15"/>
      <c r="E5" s="15"/>
      <c r="F5" s="17"/>
      <c r="G5" s="15"/>
      <c r="H5" s="17"/>
      <c r="I5" s="15"/>
      <c r="J5" s="15"/>
      <c r="K5" s="15"/>
      <c r="L5" s="15"/>
      <c r="M5" s="15"/>
      <c r="N5" s="18"/>
      <c r="O5" s="18"/>
      <c r="P5" s="19" t="s">
        <v>6</v>
      </c>
    </row>
    <row r="6" spans="1:17">
      <c r="A6" s="20" t="s">
        <v>7</v>
      </c>
      <c r="B6" s="21">
        <v>379598377378.5</v>
      </c>
      <c r="C6" s="21">
        <v>172807795806</v>
      </c>
      <c r="D6" s="21">
        <v>57391278327</v>
      </c>
      <c r="E6" s="21">
        <v>51101530575</v>
      </c>
      <c r="F6" s="22">
        <v>51582818611</v>
      </c>
      <c r="G6" s="22">
        <v>36216903665.75</v>
      </c>
      <c r="H6" s="18">
        <v>20103303679</v>
      </c>
      <c r="I6" s="18">
        <v>16481054544</v>
      </c>
      <c r="J6" s="18">
        <v>10909445993</v>
      </c>
      <c r="K6" s="18">
        <v>4140660847</v>
      </c>
      <c r="L6" s="18">
        <v>3569100192</v>
      </c>
      <c r="M6" s="18">
        <v>1400102448</v>
      </c>
      <c r="N6" s="23">
        <v>3737788581</v>
      </c>
      <c r="O6" s="23">
        <v>3535102992</v>
      </c>
      <c r="P6" s="24" t="s">
        <v>8</v>
      </c>
      <c r="Q6" s="25"/>
    </row>
    <row r="7" spans="1:17" ht="33">
      <c r="A7" s="26" t="s">
        <v>9</v>
      </c>
      <c r="B7" s="27">
        <v>64865787807</v>
      </c>
      <c r="C7" s="27">
        <v>36636477905</v>
      </c>
      <c r="D7" s="21">
        <v>34064455093</v>
      </c>
      <c r="E7" s="21">
        <v>37090791587</v>
      </c>
      <c r="F7" s="22">
        <v>43705791587</v>
      </c>
      <c r="G7" s="22">
        <v>55928463623.720001</v>
      </c>
      <c r="H7" s="18">
        <v>129999295750</v>
      </c>
      <c r="I7" s="18">
        <v>38992430535</v>
      </c>
      <c r="J7" s="18">
        <v>45492825322</v>
      </c>
      <c r="K7" s="18">
        <v>44676417839</v>
      </c>
      <c r="L7" s="18">
        <v>12482715535</v>
      </c>
      <c r="M7" s="18">
        <v>1711284179</v>
      </c>
      <c r="N7" s="23">
        <v>2096671965</v>
      </c>
      <c r="O7" s="23">
        <v>2072316906</v>
      </c>
      <c r="P7" s="24" t="s">
        <v>10</v>
      </c>
      <c r="Q7" s="25"/>
    </row>
    <row r="8" spans="1:17" ht="33">
      <c r="A8" s="26" t="s">
        <v>11</v>
      </c>
      <c r="B8" s="27">
        <v>144543244489</v>
      </c>
      <c r="C8" s="27">
        <v>59207848804</v>
      </c>
      <c r="D8" s="21">
        <v>11408384361</v>
      </c>
      <c r="E8" s="21">
        <v>6945000000</v>
      </c>
      <c r="F8" s="22">
        <v>330000000</v>
      </c>
      <c r="G8" s="22">
        <v>0</v>
      </c>
      <c r="H8" s="18">
        <v>1658540000</v>
      </c>
      <c r="I8" s="18">
        <v>5814360031</v>
      </c>
      <c r="J8" s="18">
        <v>3754926528</v>
      </c>
      <c r="K8" s="18">
        <v>994435203</v>
      </c>
      <c r="L8" s="18">
        <v>2170785207</v>
      </c>
      <c r="M8" s="18">
        <v>328454473</v>
      </c>
      <c r="N8" s="23">
        <v>276171144</v>
      </c>
      <c r="O8" s="23">
        <v>298038407</v>
      </c>
      <c r="P8" s="24" t="s">
        <v>12</v>
      </c>
      <c r="Q8" s="25"/>
    </row>
    <row r="9" spans="1:17">
      <c r="A9" s="20" t="s">
        <v>13</v>
      </c>
      <c r="B9" s="21">
        <v>169921864570</v>
      </c>
      <c r="C9" s="21">
        <v>100490065819</v>
      </c>
      <c r="D9" s="21">
        <v>65900728653</v>
      </c>
      <c r="E9" s="21">
        <v>47981064955</v>
      </c>
      <c r="F9" s="22">
        <v>47981064955</v>
      </c>
      <c r="G9" s="22">
        <v>35384968219.279999</v>
      </c>
      <c r="H9" s="18">
        <v>29094522226</v>
      </c>
      <c r="I9" s="18">
        <v>35784109189</v>
      </c>
      <c r="J9" s="18">
        <v>6565896033</v>
      </c>
      <c r="K9" s="18">
        <v>5504388409</v>
      </c>
      <c r="L9" s="18">
        <v>6490439687</v>
      </c>
      <c r="M9" s="18">
        <v>8502634281</v>
      </c>
      <c r="N9" s="23">
        <v>9550973514</v>
      </c>
      <c r="O9" s="23">
        <v>4216152740</v>
      </c>
      <c r="P9" s="24" t="s">
        <v>14</v>
      </c>
      <c r="Q9" s="25"/>
    </row>
    <row r="10" spans="1:17">
      <c r="A10" s="20" t="s">
        <v>15</v>
      </c>
      <c r="B10" s="21">
        <v>235330464</v>
      </c>
      <c r="C10" s="21">
        <v>1695656</v>
      </c>
      <c r="D10" s="21">
        <v>164343393</v>
      </c>
      <c r="E10" s="21">
        <v>134933805</v>
      </c>
      <c r="F10" s="22">
        <v>134933805</v>
      </c>
      <c r="G10" s="22">
        <v>1098644339.6099999</v>
      </c>
      <c r="H10" s="18">
        <v>850920164</v>
      </c>
      <c r="I10" s="18">
        <v>158692092</v>
      </c>
      <c r="J10" s="18">
        <v>1388743</v>
      </c>
      <c r="K10" s="18">
        <v>184350</v>
      </c>
      <c r="L10" s="18">
        <v>74674645</v>
      </c>
      <c r="M10" s="18">
        <v>71223606</v>
      </c>
      <c r="N10" s="23">
        <v>84398344</v>
      </c>
      <c r="O10" s="23">
        <v>14853917</v>
      </c>
      <c r="P10" s="24" t="s">
        <v>16</v>
      </c>
      <c r="Q10" s="25"/>
    </row>
    <row r="11" spans="1:17">
      <c r="A11" s="20" t="s">
        <v>17</v>
      </c>
      <c r="B11" s="21">
        <v>6810850000</v>
      </c>
      <c r="C11" s="21">
        <v>5102500000</v>
      </c>
      <c r="D11" s="21">
        <v>2276500000</v>
      </c>
      <c r="E11" s="21">
        <v>2380850000</v>
      </c>
      <c r="F11" s="22">
        <v>2380850000</v>
      </c>
      <c r="G11" s="22">
        <v>2380850000</v>
      </c>
      <c r="H11" s="18">
        <v>507420000</v>
      </c>
      <c r="I11" s="18">
        <v>424735000</v>
      </c>
      <c r="J11" s="18">
        <v>424735000</v>
      </c>
      <c r="K11" s="18">
        <v>246260107</v>
      </c>
      <c r="L11" s="18">
        <v>244105780</v>
      </c>
      <c r="M11" s="18">
        <v>224902139</v>
      </c>
      <c r="N11" s="28">
        <v>191625000</v>
      </c>
      <c r="O11" s="28" t="s">
        <v>18</v>
      </c>
      <c r="P11" s="24" t="s">
        <v>19</v>
      </c>
      <c r="Q11" s="25"/>
    </row>
    <row r="12" spans="1:17">
      <c r="A12" s="20" t="s">
        <v>20</v>
      </c>
      <c r="B12" s="21">
        <v>17067829971.299999</v>
      </c>
      <c r="C12" s="21">
        <v>12765271631</v>
      </c>
      <c r="D12" s="21">
        <v>10391860898</v>
      </c>
      <c r="E12" s="21">
        <v>6627130010</v>
      </c>
      <c r="F12" s="22">
        <v>6627130010</v>
      </c>
      <c r="G12" s="22">
        <v>1693854054.0799999</v>
      </c>
      <c r="H12" s="18">
        <v>955235286</v>
      </c>
      <c r="I12" s="18">
        <v>512692465</v>
      </c>
      <c r="J12" s="18">
        <v>321010044</v>
      </c>
      <c r="K12" s="18">
        <v>331399889</v>
      </c>
      <c r="L12" s="18">
        <v>340824621</v>
      </c>
      <c r="M12" s="18">
        <v>442034894</v>
      </c>
      <c r="N12" s="23">
        <v>458414956</v>
      </c>
      <c r="O12" s="23">
        <v>579118528</v>
      </c>
      <c r="P12" s="24" t="s">
        <v>21</v>
      </c>
      <c r="Q12" s="25"/>
    </row>
    <row r="13" spans="1:17">
      <c r="A13" s="20" t="s">
        <v>22</v>
      </c>
      <c r="B13" s="21">
        <v>151206757</v>
      </c>
      <c r="C13" s="21">
        <v>72874520</v>
      </c>
      <c r="D13" s="21">
        <v>43138048</v>
      </c>
      <c r="E13" s="21">
        <v>6933540</v>
      </c>
      <c r="F13" s="22">
        <v>6933540</v>
      </c>
      <c r="G13" s="22">
        <v>4016695.61</v>
      </c>
      <c r="H13" s="18">
        <v>2991407</v>
      </c>
      <c r="I13" s="18">
        <v>1955691</v>
      </c>
      <c r="J13" s="18">
        <v>4609260</v>
      </c>
      <c r="K13" s="18">
        <v>10156377</v>
      </c>
      <c r="L13" s="18">
        <v>16108668</v>
      </c>
      <c r="M13" s="18">
        <v>23212993</v>
      </c>
      <c r="N13" s="23">
        <v>36027446</v>
      </c>
      <c r="O13" s="23">
        <v>34978168</v>
      </c>
      <c r="P13" s="24" t="s">
        <v>23</v>
      </c>
      <c r="Q13" s="25"/>
    </row>
    <row r="14" spans="1:17">
      <c r="A14" s="20" t="s">
        <v>24</v>
      </c>
      <c r="B14" s="21">
        <v>763448531</v>
      </c>
      <c r="C14" s="21">
        <v>1310172</v>
      </c>
      <c r="D14" s="29">
        <v>1107879</v>
      </c>
      <c r="E14" s="21">
        <v>1338589</v>
      </c>
      <c r="F14" s="22">
        <v>1338589</v>
      </c>
      <c r="G14" s="22">
        <v>1361139</v>
      </c>
      <c r="H14" s="18">
        <v>1546599</v>
      </c>
      <c r="I14" s="18">
        <v>1348310</v>
      </c>
      <c r="J14" s="18">
        <v>49246416</v>
      </c>
      <c r="K14" s="18">
        <v>22964567</v>
      </c>
      <c r="L14" s="18">
        <v>16949297</v>
      </c>
      <c r="M14" s="18">
        <v>794910</v>
      </c>
      <c r="N14" s="23">
        <v>22821597</v>
      </c>
      <c r="O14" s="23">
        <v>58693859</v>
      </c>
      <c r="P14" s="24" t="s">
        <v>25</v>
      </c>
      <c r="Q14" s="25"/>
    </row>
    <row r="15" spans="1:17">
      <c r="A15" s="20" t="s">
        <v>26</v>
      </c>
      <c r="B15" s="21">
        <v>906730092.29999995</v>
      </c>
      <c r="C15" s="21"/>
      <c r="D15" s="21"/>
      <c r="E15" s="21"/>
      <c r="F15" s="22"/>
      <c r="G15" s="22"/>
      <c r="H15" s="18"/>
      <c r="I15" s="18"/>
      <c r="J15" s="18"/>
      <c r="K15" s="18"/>
      <c r="L15" s="18"/>
      <c r="M15" s="18"/>
      <c r="N15" s="23"/>
      <c r="O15" s="23"/>
      <c r="P15" s="24" t="s">
        <v>27</v>
      </c>
      <c r="Q15" s="25"/>
    </row>
    <row r="16" spans="1:17">
      <c r="A16" s="20" t="s">
        <v>28</v>
      </c>
      <c r="B16" s="21">
        <v>2927417963.3000002</v>
      </c>
      <c r="C16" s="21">
        <v>2146298503</v>
      </c>
      <c r="D16" s="21">
        <v>862960263</v>
      </c>
      <c r="E16" s="21">
        <v>2276009080</v>
      </c>
      <c r="F16" s="22">
        <v>1794721044</v>
      </c>
      <c r="G16" s="22">
        <v>744709230.79999995</v>
      </c>
      <c r="H16" s="18">
        <v>1294766153</v>
      </c>
      <c r="I16" s="18">
        <v>610645588</v>
      </c>
      <c r="J16" s="18">
        <v>139692845</v>
      </c>
      <c r="K16" s="18">
        <v>107211771</v>
      </c>
      <c r="L16" s="18">
        <v>61457667</v>
      </c>
      <c r="M16" s="18">
        <v>49028756</v>
      </c>
      <c r="N16" s="23">
        <v>47130501</v>
      </c>
      <c r="O16" s="23">
        <v>34469715</v>
      </c>
      <c r="P16" s="24" t="s">
        <v>29</v>
      </c>
      <c r="Q16" s="25"/>
    </row>
    <row r="17" spans="1:17" ht="18.75">
      <c r="A17" s="20" t="s">
        <v>30</v>
      </c>
      <c r="B17" s="30">
        <v>11523381141</v>
      </c>
      <c r="C17" s="30">
        <v>6002539827</v>
      </c>
      <c r="D17" s="31">
        <v>2263455530</v>
      </c>
      <c r="E17" s="31">
        <v>2163455530</v>
      </c>
      <c r="F17" s="31">
        <v>2163455530</v>
      </c>
      <c r="G17" s="31">
        <v>2163455529.5599999</v>
      </c>
      <c r="H17" s="32">
        <v>2514903864</v>
      </c>
      <c r="I17" s="32">
        <v>1734665255</v>
      </c>
      <c r="J17" s="32">
        <v>1136085254</v>
      </c>
      <c r="K17" s="32">
        <v>901081425</v>
      </c>
      <c r="L17" s="32">
        <v>641992362</v>
      </c>
      <c r="M17" s="32">
        <v>293753681</v>
      </c>
      <c r="N17" s="33">
        <v>233745003</v>
      </c>
      <c r="O17" s="33">
        <v>229845659</v>
      </c>
      <c r="P17" s="24" t="s">
        <v>31</v>
      </c>
      <c r="Q17" s="25"/>
    </row>
    <row r="18" spans="1:17">
      <c r="A18" s="34" t="s">
        <v>32</v>
      </c>
      <c r="B18" s="35">
        <f>SUM(B6:B17)</f>
        <v>799315469164.40015</v>
      </c>
      <c r="C18" s="35">
        <f>SUM(C6:C17)</f>
        <v>395234678643</v>
      </c>
      <c r="D18" s="35">
        <f t="shared" ref="D18:I18" si="0">SUM(D6:D17)</f>
        <v>184768212445</v>
      </c>
      <c r="E18" s="36">
        <f t="shared" si="0"/>
        <v>156709037671</v>
      </c>
      <c r="F18" s="37">
        <f t="shared" si="0"/>
        <v>156709037671</v>
      </c>
      <c r="G18" s="38">
        <f t="shared" si="0"/>
        <v>135617226497.41</v>
      </c>
      <c r="H18" s="38">
        <f t="shared" si="0"/>
        <v>186983445128</v>
      </c>
      <c r="I18" s="38">
        <f t="shared" si="0"/>
        <v>100516688700</v>
      </c>
      <c r="J18" s="38">
        <f>SUM(J6:J17)+1</f>
        <v>68799861439</v>
      </c>
      <c r="K18" s="38">
        <f>SUM(K6:K17)-1</f>
        <v>56935160783</v>
      </c>
      <c r="L18" s="38">
        <f t="shared" ref="L18:O18" si="1">SUM(L6:L17)</f>
        <v>26109153661</v>
      </c>
      <c r="M18" s="38">
        <f t="shared" si="1"/>
        <v>13047426360</v>
      </c>
      <c r="N18" s="38">
        <f t="shared" si="1"/>
        <v>16735768051</v>
      </c>
      <c r="O18" s="38">
        <f t="shared" si="1"/>
        <v>11073570891</v>
      </c>
      <c r="P18" s="39" t="s">
        <v>33</v>
      </c>
    </row>
    <row r="19" spans="1:17">
      <c r="A19" s="40"/>
      <c r="B19" s="40"/>
      <c r="C19" s="40"/>
      <c r="D19" s="40"/>
      <c r="E19" s="40"/>
      <c r="F19" s="41"/>
      <c r="G19" s="40"/>
      <c r="H19" s="42"/>
      <c r="I19" s="42"/>
      <c r="J19" s="42"/>
      <c r="K19" s="42"/>
      <c r="L19" s="40"/>
      <c r="M19" s="40"/>
      <c r="N19" s="18"/>
      <c r="O19" s="18"/>
      <c r="P19" s="43"/>
    </row>
    <row r="20" spans="1:17">
      <c r="A20" s="15" t="s">
        <v>34</v>
      </c>
      <c r="B20" s="16"/>
      <c r="C20" s="15"/>
      <c r="D20" s="15"/>
      <c r="E20" s="15"/>
      <c r="F20" s="17"/>
      <c r="G20" s="15"/>
      <c r="H20" s="42"/>
      <c r="I20" s="42"/>
      <c r="J20" s="42"/>
      <c r="K20" s="42"/>
      <c r="L20" s="15"/>
      <c r="M20" s="15"/>
      <c r="N20" s="18"/>
      <c r="O20" s="18"/>
      <c r="P20" s="44" t="s">
        <v>35</v>
      </c>
    </row>
    <row r="21" spans="1:17">
      <c r="A21" s="15" t="s">
        <v>36</v>
      </c>
      <c r="B21" s="16"/>
      <c r="C21" s="15"/>
      <c r="D21" s="16"/>
      <c r="E21" s="16"/>
      <c r="F21" s="17"/>
      <c r="G21" s="15"/>
      <c r="H21" s="42"/>
      <c r="I21" s="42"/>
      <c r="J21" s="42"/>
      <c r="K21" s="42"/>
      <c r="L21" s="15"/>
      <c r="M21" s="15"/>
      <c r="N21" s="18"/>
      <c r="O21" s="18"/>
      <c r="P21" s="44" t="s">
        <v>37</v>
      </c>
    </row>
    <row r="22" spans="1:17">
      <c r="A22" s="20" t="s">
        <v>38</v>
      </c>
      <c r="B22" s="21">
        <v>392363074372</v>
      </c>
      <c r="C22" s="21">
        <v>97951934706</v>
      </c>
      <c r="D22" s="21">
        <v>46251810234</v>
      </c>
      <c r="E22" s="21">
        <v>28222042495</v>
      </c>
      <c r="F22" s="22">
        <v>28222042495</v>
      </c>
      <c r="G22" s="22">
        <v>46451576800</v>
      </c>
      <c r="H22" s="18">
        <v>114771221087</v>
      </c>
      <c r="I22" s="18">
        <v>32237669213</v>
      </c>
      <c r="J22" s="18">
        <v>38171425809</v>
      </c>
      <c r="K22" s="18">
        <v>34679630612</v>
      </c>
      <c r="L22" s="45">
        <f>1085385310+10309050047</f>
        <v>11394435357</v>
      </c>
      <c r="M22" s="42">
        <f>496554677+867928863</f>
        <v>1364483540</v>
      </c>
      <c r="N22" s="18">
        <v>134181350</v>
      </c>
      <c r="O22" s="22">
        <v>0</v>
      </c>
      <c r="P22" s="24" t="s">
        <v>39</v>
      </c>
    </row>
    <row r="23" spans="1:17">
      <c r="A23" s="20" t="s">
        <v>40</v>
      </c>
      <c r="B23" s="21">
        <v>181669844480</v>
      </c>
      <c r="C23" s="21">
        <v>91972106882</v>
      </c>
      <c r="D23" s="21">
        <v>49454399523</v>
      </c>
      <c r="E23" s="21">
        <v>53967068395</v>
      </c>
      <c r="F23" s="22">
        <v>53967068395</v>
      </c>
      <c r="G23" s="22">
        <v>32409552218</v>
      </c>
      <c r="H23" s="18">
        <v>34893647529</v>
      </c>
      <c r="I23" s="18">
        <v>22042309179</v>
      </c>
      <c r="J23" s="18">
        <v>8346349829</v>
      </c>
      <c r="K23" s="18">
        <v>5748218880</v>
      </c>
      <c r="L23" s="18">
        <v>2647085184</v>
      </c>
      <c r="M23" s="18">
        <v>1819158382</v>
      </c>
      <c r="N23" s="18">
        <v>3117933169</v>
      </c>
      <c r="O23" s="18">
        <v>2625999566</v>
      </c>
      <c r="P23" s="24" t="s">
        <v>41</v>
      </c>
    </row>
    <row r="24" spans="1:17">
      <c r="A24" s="20" t="s">
        <v>42</v>
      </c>
      <c r="B24" s="21">
        <v>7732502647</v>
      </c>
      <c r="C24" s="21">
        <v>77386005060</v>
      </c>
      <c r="D24" s="46">
        <v>10537243676</v>
      </c>
      <c r="E24" s="21">
        <v>5245066197</v>
      </c>
      <c r="F24" s="22">
        <v>5245066197</v>
      </c>
      <c r="G24" s="22">
        <v>4749332334</v>
      </c>
      <c r="H24" s="18">
        <v>4906892704</v>
      </c>
      <c r="I24" s="18">
        <v>25641926371</v>
      </c>
      <c r="J24" s="18">
        <v>7521296220</v>
      </c>
      <c r="K24" s="18">
        <v>5217813559</v>
      </c>
      <c r="L24" s="18">
        <v>2689575140</v>
      </c>
      <c r="M24" s="18">
        <v>137106554</v>
      </c>
      <c r="N24" s="18">
        <v>190866491</v>
      </c>
      <c r="O24" s="18">
        <v>234131477</v>
      </c>
      <c r="P24" s="24" t="s">
        <v>43</v>
      </c>
    </row>
    <row r="25" spans="1:17">
      <c r="A25" s="20" t="s">
        <v>44</v>
      </c>
      <c r="B25" s="21"/>
      <c r="C25" s="21">
        <v>0</v>
      </c>
      <c r="D25" s="46">
        <v>0</v>
      </c>
      <c r="E25" s="21">
        <v>0</v>
      </c>
      <c r="F25" s="22">
        <v>1389261156</v>
      </c>
      <c r="G25" s="22">
        <v>137394330</v>
      </c>
      <c r="H25" s="18">
        <v>18644035</v>
      </c>
      <c r="I25" s="18">
        <v>115892457</v>
      </c>
      <c r="J25" s="18">
        <v>72205207</v>
      </c>
      <c r="K25" s="18">
        <v>21817891</v>
      </c>
      <c r="L25" s="22" t="s">
        <v>18</v>
      </c>
      <c r="M25" s="22" t="s">
        <v>18</v>
      </c>
      <c r="N25" s="22" t="s">
        <v>18</v>
      </c>
      <c r="O25" s="22" t="s">
        <v>18</v>
      </c>
      <c r="P25" s="24" t="s">
        <v>45</v>
      </c>
    </row>
    <row r="26" spans="1:17">
      <c r="A26" s="20" t="s">
        <v>46</v>
      </c>
      <c r="B26" s="21">
        <v>1315626688</v>
      </c>
      <c r="C26" s="21">
        <v>792047050</v>
      </c>
      <c r="D26" s="46">
        <v>463134957</v>
      </c>
      <c r="E26" s="21">
        <v>290319608</v>
      </c>
      <c r="F26" s="22">
        <v>290319608</v>
      </c>
      <c r="G26" s="22">
        <v>240071613</v>
      </c>
      <c r="H26" s="18">
        <v>223497067</v>
      </c>
      <c r="I26" s="18">
        <v>184308320</v>
      </c>
      <c r="J26" s="18">
        <v>147656467</v>
      </c>
      <c r="K26" s="18">
        <v>78294941</v>
      </c>
      <c r="L26" s="22" t="s">
        <v>18</v>
      </c>
      <c r="M26" s="22" t="s">
        <v>18</v>
      </c>
      <c r="N26" s="22" t="s">
        <v>18</v>
      </c>
      <c r="O26" s="22" t="s">
        <v>18</v>
      </c>
      <c r="P26" s="24" t="s">
        <v>47</v>
      </c>
    </row>
    <row r="27" spans="1:17" ht="17.25" customHeight="1">
      <c r="A27" s="20" t="s">
        <v>48</v>
      </c>
      <c r="B27" s="21"/>
      <c r="C27" s="21">
        <v>857128346</v>
      </c>
      <c r="D27" s="46">
        <v>645329087</v>
      </c>
      <c r="E27" s="21">
        <v>313010014</v>
      </c>
      <c r="F27" s="22">
        <v>313010014</v>
      </c>
      <c r="G27" s="22">
        <v>141535228</v>
      </c>
      <c r="H27" s="18">
        <v>525013489</v>
      </c>
      <c r="I27" s="18">
        <v>80653465</v>
      </c>
      <c r="J27" s="18">
        <v>4229701</v>
      </c>
      <c r="K27" s="18">
        <v>4229701</v>
      </c>
      <c r="L27" s="22" t="s">
        <v>18</v>
      </c>
      <c r="M27" s="22" t="s">
        <v>18</v>
      </c>
      <c r="N27" s="22" t="s">
        <v>18</v>
      </c>
      <c r="O27" s="22" t="s">
        <v>18</v>
      </c>
      <c r="P27" s="24" t="s">
        <v>49</v>
      </c>
    </row>
    <row r="28" spans="1:17">
      <c r="A28" s="20" t="s">
        <v>50</v>
      </c>
      <c r="B28" s="21">
        <v>24731758894</v>
      </c>
      <c r="C28" s="21">
        <v>10049883449</v>
      </c>
      <c r="D28" s="46">
        <v>5034949750</v>
      </c>
      <c r="E28" s="21">
        <v>4769750985</v>
      </c>
      <c r="F28" s="47">
        <v>3380489830</v>
      </c>
      <c r="G28" s="47">
        <v>2875095205.1799898</v>
      </c>
      <c r="H28" s="48">
        <v>1129974102</v>
      </c>
      <c r="I28" s="48">
        <v>339976395</v>
      </c>
      <c r="J28" s="48">
        <v>296546193</v>
      </c>
      <c r="K28" s="48">
        <v>74887943</v>
      </c>
      <c r="L28" s="18">
        <v>207359999</v>
      </c>
      <c r="M28" s="18">
        <v>190753678</v>
      </c>
      <c r="N28" s="18">
        <v>407001018</v>
      </c>
      <c r="O28" s="18">
        <v>222408721</v>
      </c>
      <c r="P28" s="24" t="s">
        <v>51</v>
      </c>
    </row>
    <row r="29" spans="1:17">
      <c r="A29" s="20" t="s">
        <v>52</v>
      </c>
      <c r="B29" s="21">
        <v>71166410</v>
      </c>
      <c r="C29" s="21"/>
      <c r="D29" s="21"/>
      <c r="E29" s="21"/>
      <c r="F29" s="47"/>
      <c r="G29" s="47"/>
      <c r="H29" s="48"/>
      <c r="I29" s="48"/>
      <c r="J29" s="48"/>
      <c r="K29" s="48"/>
      <c r="L29" s="18"/>
      <c r="M29" s="18"/>
      <c r="N29" s="18"/>
      <c r="O29" s="18"/>
      <c r="P29" s="24" t="s">
        <v>53</v>
      </c>
    </row>
    <row r="30" spans="1:17" s="51" customFormat="1" ht="18.75">
      <c r="A30" s="49" t="s">
        <v>54</v>
      </c>
      <c r="B30" s="31">
        <v>0</v>
      </c>
      <c r="C30" s="50">
        <v>0</v>
      </c>
      <c r="D30" s="31">
        <v>0</v>
      </c>
      <c r="E30" s="31">
        <v>0</v>
      </c>
      <c r="F30" s="31" t="s">
        <v>18</v>
      </c>
      <c r="G30" s="31" t="s">
        <v>18</v>
      </c>
      <c r="H30" s="31" t="s">
        <v>18</v>
      </c>
      <c r="I30" s="31" t="s">
        <v>18</v>
      </c>
      <c r="J30" s="31" t="s">
        <v>18</v>
      </c>
      <c r="K30" s="31" t="s">
        <v>18</v>
      </c>
      <c r="L30" s="31">
        <v>17707521</v>
      </c>
      <c r="M30" s="31">
        <v>5500000</v>
      </c>
      <c r="N30" s="31" t="s">
        <v>18</v>
      </c>
      <c r="O30" s="31" t="s">
        <v>18</v>
      </c>
      <c r="P30" s="43" t="s">
        <v>55</v>
      </c>
    </row>
    <row r="31" spans="1:17">
      <c r="A31" s="34" t="s">
        <v>56</v>
      </c>
      <c r="B31" s="35">
        <f>SUM(B22:B30)</f>
        <v>607883973491</v>
      </c>
      <c r="C31" s="35">
        <f>SUM(C22:C30)</f>
        <v>279009105493</v>
      </c>
      <c r="D31" s="35">
        <f>SUM(D22:D30)</f>
        <v>112386867227</v>
      </c>
      <c r="E31" s="35">
        <f>SUM(E22:E30)</f>
        <v>92807257694</v>
      </c>
      <c r="F31" s="37">
        <f>SUM(F22:F28)</f>
        <v>92807257695</v>
      </c>
      <c r="G31" s="38">
        <f>SUM(G22:G28)</f>
        <v>87004557728.179993</v>
      </c>
      <c r="H31" s="38">
        <f>SUM(H22:H28)</f>
        <v>156468890013</v>
      </c>
      <c r="I31" s="38">
        <f>SUM(I22:I28)</f>
        <v>80642735400</v>
      </c>
      <c r="J31" s="38">
        <f>SUM(J22:J28)+1</f>
        <v>54559709427</v>
      </c>
      <c r="K31" s="38">
        <f>SUM(K22:K30)</f>
        <v>45824893527</v>
      </c>
      <c r="L31" s="38">
        <f>SUM(L22:L30)</f>
        <v>16956163201</v>
      </c>
      <c r="M31" s="38">
        <f>SUM(M22:M30)</f>
        <v>3517002154</v>
      </c>
      <c r="N31" s="38">
        <f>SUM(N22:N30)</f>
        <v>3849982028</v>
      </c>
      <c r="O31" s="38">
        <f>SUM(O22:O30)</f>
        <v>3082539764</v>
      </c>
      <c r="P31" s="39" t="s">
        <v>57</v>
      </c>
    </row>
    <row r="32" spans="1:17" s="59" customFormat="1">
      <c r="A32" s="52" t="s">
        <v>58</v>
      </c>
      <c r="B32" s="52"/>
      <c r="C32" s="53"/>
      <c r="D32" s="52"/>
      <c r="E32" s="52"/>
      <c r="F32" s="54"/>
      <c r="G32" s="52"/>
      <c r="H32" s="54"/>
      <c r="I32" s="55"/>
      <c r="J32" s="55"/>
      <c r="K32" s="55"/>
      <c r="L32" s="56"/>
      <c r="M32" s="56"/>
      <c r="N32" s="57"/>
      <c r="O32" s="57"/>
      <c r="P32" s="58" t="s">
        <v>59</v>
      </c>
    </row>
    <row r="33" spans="1:61" s="59" customFormat="1">
      <c r="A33" s="60" t="s">
        <v>60</v>
      </c>
      <c r="B33" s="46">
        <v>75882742033</v>
      </c>
      <c r="C33" s="46">
        <v>51621538089</v>
      </c>
      <c r="D33" s="46">
        <v>43223040031</v>
      </c>
      <c r="E33" s="46">
        <v>38707773250</v>
      </c>
      <c r="F33" s="61">
        <v>38707773250</v>
      </c>
      <c r="G33" s="61">
        <v>24896590303</v>
      </c>
      <c r="H33" s="57">
        <v>6195922186</v>
      </c>
      <c r="I33" s="57">
        <v>4407242379</v>
      </c>
      <c r="J33" s="57">
        <v>4274276640</v>
      </c>
      <c r="K33" s="57">
        <v>3436387554</v>
      </c>
      <c r="L33" s="57">
        <v>3952565623</v>
      </c>
      <c r="M33" s="57">
        <v>4685498805</v>
      </c>
      <c r="N33" s="57">
        <v>8452525370</v>
      </c>
      <c r="O33" s="57">
        <v>6167789338</v>
      </c>
      <c r="P33" s="62" t="s">
        <v>59</v>
      </c>
    </row>
    <row r="34" spans="1:61" s="59" customFormat="1">
      <c r="A34" s="60" t="s">
        <v>61</v>
      </c>
      <c r="B34" s="46">
        <v>560017047</v>
      </c>
      <c r="C34" s="46">
        <v>395655938</v>
      </c>
      <c r="D34" s="46">
        <v>274186895</v>
      </c>
      <c r="E34" s="46">
        <v>210829472</v>
      </c>
      <c r="F34" s="61">
        <v>210829472</v>
      </c>
      <c r="G34" s="61">
        <v>171225534</v>
      </c>
      <c r="H34" s="57">
        <v>154499510</v>
      </c>
      <c r="I34" s="57">
        <v>138585243</v>
      </c>
      <c r="J34" s="57">
        <v>123333034</v>
      </c>
      <c r="K34" s="57">
        <v>113326373</v>
      </c>
      <c r="L34" s="61" t="s">
        <v>18</v>
      </c>
      <c r="M34" s="61" t="s">
        <v>18</v>
      </c>
      <c r="N34" s="61" t="s">
        <v>18</v>
      </c>
      <c r="O34" s="61" t="s">
        <v>18</v>
      </c>
      <c r="P34" s="63" t="s">
        <v>62</v>
      </c>
    </row>
    <row r="35" spans="1:61" s="59" customFormat="1">
      <c r="A35" s="60" t="s">
        <v>63</v>
      </c>
      <c r="B35" s="46">
        <v>148110180</v>
      </c>
      <c r="C35" s="46">
        <v>313755580</v>
      </c>
      <c r="D35" s="46">
        <v>270614341</v>
      </c>
      <c r="E35" s="46">
        <v>126624831</v>
      </c>
      <c r="F35" s="61">
        <v>126624831</v>
      </c>
      <c r="G35" s="61">
        <v>40965244</v>
      </c>
      <c r="H35" s="57">
        <v>9052903</v>
      </c>
      <c r="I35" s="61" t="s">
        <v>18</v>
      </c>
      <c r="J35" s="61" t="s">
        <v>18</v>
      </c>
      <c r="K35" s="61" t="s">
        <v>18</v>
      </c>
      <c r="L35" s="61" t="s">
        <v>18</v>
      </c>
      <c r="M35" s="61" t="s">
        <v>18</v>
      </c>
      <c r="N35" s="61" t="s">
        <v>18</v>
      </c>
      <c r="O35" s="61" t="s">
        <v>18</v>
      </c>
      <c r="P35" s="64" t="s">
        <v>64</v>
      </c>
    </row>
    <row r="36" spans="1:61" ht="18.75">
      <c r="A36" s="65" t="s">
        <v>65</v>
      </c>
      <c r="B36" s="66">
        <f t="shared" ref="B36:H36" si="2">SUM(B33:B35)</f>
        <v>76590869260</v>
      </c>
      <c r="C36" s="66">
        <f t="shared" si="2"/>
        <v>52330949607</v>
      </c>
      <c r="D36" s="31">
        <f t="shared" si="2"/>
        <v>43767841267</v>
      </c>
      <c r="E36" s="31">
        <f t="shared" si="2"/>
        <v>39045227553</v>
      </c>
      <c r="F36" s="31">
        <f t="shared" si="2"/>
        <v>39045227553</v>
      </c>
      <c r="G36" s="31">
        <f t="shared" si="2"/>
        <v>25108781081</v>
      </c>
      <c r="H36" s="32">
        <f t="shared" si="2"/>
        <v>6359474599</v>
      </c>
      <c r="I36" s="32">
        <f>SUM(I33:I34)</f>
        <v>4545827622</v>
      </c>
      <c r="J36" s="32">
        <f>SUM(J33:J34)</f>
        <v>4397609674</v>
      </c>
      <c r="K36" s="32">
        <f>SUM(K33:K34)</f>
        <v>3549713927</v>
      </c>
      <c r="L36" s="31" t="s">
        <v>18</v>
      </c>
      <c r="M36" s="31" t="s">
        <v>18</v>
      </c>
      <c r="N36" s="31" t="s">
        <v>18</v>
      </c>
      <c r="O36" s="31" t="s">
        <v>18</v>
      </c>
      <c r="P36" s="43" t="s">
        <v>66</v>
      </c>
    </row>
    <row r="37" spans="1:61" s="67" customFormat="1">
      <c r="A37" s="34" t="s">
        <v>67</v>
      </c>
      <c r="B37" s="36">
        <f>+B36+B31</f>
        <v>684474842751</v>
      </c>
      <c r="C37" s="36">
        <f>+C36+C31</f>
        <v>331340055100</v>
      </c>
      <c r="D37" s="36">
        <f>+D31+D36</f>
        <v>156154708494</v>
      </c>
      <c r="E37" s="36">
        <f t="shared" ref="E37:F37" si="3">+E31+E36</f>
        <v>131852485247</v>
      </c>
      <c r="F37" s="36">
        <f t="shared" si="3"/>
        <v>131852485248</v>
      </c>
      <c r="G37" s="38">
        <f>SUM(G36+G31)</f>
        <v>112113338809.17999</v>
      </c>
      <c r="H37" s="38">
        <f>SUM(H36+H31)</f>
        <v>162828364612</v>
      </c>
      <c r="I37" s="38">
        <f>SUM(I36+I31)</f>
        <v>85188563022</v>
      </c>
      <c r="J37" s="38">
        <f>J36+J31</f>
        <v>58957319101</v>
      </c>
      <c r="K37" s="38">
        <f>K36+K31</f>
        <v>49374607454</v>
      </c>
      <c r="L37" s="38">
        <f>L31+L33</f>
        <v>20908728824</v>
      </c>
      <c r="M37" s="38">
        <f>M31+M33</f>
        <v>8202500959</v>
      </c>
      <c r="N37" s="38">
        <f>N31+N33</f>
        <v>12302507398</v>
      </c>
      <c r="O37" s="38">
        <f>O31+O33</f>
        <v>9250329102</v>
      </c>
      <c r="P37" s="39" t="s">
        <v>68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>
      <c r="A38" s="68"/>
      <c r="B38" s="68"/>
      <c r="C38" s="68"/>
      <c r="D38" s="68"/>
      <c r="E38" s="68"/>
      <c r="F38" s="69"/>
      <c r="G38" s="68"/>
      <c r="H38" s="42"/>
      <c r="I38" s="42"/>
      <c r="J38" s="42"/>
      <c r="K38" s="42"/>
      <c r="L38" s="40"/>
      <c r="M38" s="40"/>
      <c r="N38" s="18"/>
      <c r="O38" s="18"/>
      <c r="P38" s="43"/>
    </row>
    <row r="39" spans="1:61">
      <c r="A39" s="15" t="s">
        <v>69</v>
      </c>
      <c r="B39" s="16"/>
      <c r="C39" s="16"/>
      <c r="D39" s="15"/>
      <c r="E39" s="15"/>
      <c r="F39" s="17"/>
      <c r="G39" s="15"/>
      <c r="H39" s="42"/>
      <c r="I39" s="42"/>
      <c r="J39" s="42"/>
      <c r="K39" s="42"/>
      <c r="L39" s="40"/>
      <c r="M39" s="40"/>
      <c r="N39" s="18"/>
      <c r="O39" s="18"/>
      <c r="P39" s="44" t="s">
        <v>70</v>
      </c>
    </row>
    <row r="40" spans="1:61">
      <c r="A40" s="15" t="s">
        <v>71</v>
      </c>
      <c r="B40" s="16"/>
      <c r="C40" s="16"/>
      <c r="D40" s="70"/>
      <c r="E40" s="15"/>
      <c r="F40" s="17"/>
      <c r="G40" s="15"/>
      <c r="H40" s="42"/>
      <c r="I40" s="42"/>
      <c r="J40" s="42"/>
      <c r="K40" s="42"/>
      <c r="L40" s="15"/>
      <c r="M40" s="15"/>
      <c r="N40" s="18"/>
      <c r="O40" s="18"/>
      <c r="P40" s="44" t="s">
        <v>72</v>
      </c>
    </row>
    <row r="41" spans="1:61">
      <c r="A41" s="40" t="s">
        <v>73</v>
      </c>
      <c r="B41" s="42">
        <v>9000000000</v>
      </c>
      <c r="C41" s="42">
        <v>8000000000</v>
      </c>
      <c r="D41" s="42">
        <v>6000000000</v>
      </c>
      <c r="E41" s="42">
        <v>5250000000</v>
      </c>
      <c r="F41" s="22">
        <v>5250000000</v>
      </c>
      <c r="G41" s="22">
        <v>5000000000</v>
      </c>
      <c r="H41" s="18">
        <v>5000000000</v>
      </c>
      <c r="I41" s="18">
        <v>5000000000</v>
      </c>
      <c r="J41" s="18">
        <v>5000000000</v>
      </c>
      <c r="K41" s="18">
        <v>5000000000</v>
      </c>
      <c r="L41" s="18">
        <v>5000000000</v>
      </c>
      <c r="M41" s="18">
        <v>4991666301</v>
      </c>
      <c r="N41" s="23">
        <v>4981566850</v>
      </c>
      <c r="O41" s="23">
        <v>2501735500</v>
      </c>
      <c r="P41" s="24" t="s">
        <v>74</v>
      </c>
    </row>
    <row r="42" spans="1:61">
      <c r="A42" s="40" t="s">
        <v>75</v>
      </c>
      <c r="B42" s="42"/>
      <c r="C42" s="42">
        <v>0</v>
      </c>
      <c r="D42" s="42">
        <v>0</v>
      </c>
      <c r="E42" s="42">
        <v>33051351</v>
      </c>
      <c r="F42" s="22">
        <v>33051351</v>
      </c>
      <c r="G42" s="22">
        <v>33051351</v>
      </c>
      <c r="H42" s="18">
        <v>33051351</v>
      </c>
      <c r="I42" s="18">
        <v>33051351</v>
      </c>
      <c r="J42" s="18">
        <v>33051351</v>
      </c>
      <c r="K42" s="18">
        <v>33051351</v>
      </c>
      <c r="L42" s="18">
        <v>33051351</v>
      </c>
      <c r="M42" s="18">
        <v>33051351</v>
      </c>
      <c r="N42" s="18">
        <v>26320630</v>
      </c>
      <c r="O42" s="22" t="s">
        <v>18</v>
      </c>
      <c r="P42" s="24" t="s">
        <v>76</v>
      </c>
    </row>
    <row r="43" spans="1:61">
      <c r="A43" s="40" t="s">
        <v>77</v>
      </c>
      <c r="B43" s="42">
        <v>7034311457</v>
      </c>
      <c r="C43" s="42">
        <v>5336721336</v>
      </c>
      <c r="D43" s="42">
        <v>2521481216</v>
      </c>
      <c r="E43" s="42">
        <v>2175411384</v>
      </c>
      <c r="F43" s="22">
        <v>2175411384</v>
      </c>
      <c r="G43" s="22">
        <v>2175411384</v>
      </c>
      <c r="H43" s="18">
        <v>301981384</v>
      </c>
      <c r="I43" s="18">
        <v>219296384</v>
      </c>
      <c r="J43" s="18">
        <v>219296384</v>
      </c>
      <c r="K43" s="18">
        <v>40821491</v>
      </c>
      <c r="L43" s="18">
        <v>40821491</v>
      </c>
      <c r="M43" s="18">
        <v>40821491</v>
      </c>
      <c r="N43" s="23">
        <v>13446491</v>
      </c>
      <c r="O43" s="22" t="s">
        <v>18</v>
      </c>
      <c r="P43" s="24" t="s">
        <v>78</v>
      </c>
    </row>
    <row r="44" spans="1:61" s="59" customFormat="1">
      <c r="A44" s="56" t="s">
        <v>79</v>
      </c>
      <c r="B44" s="55">
        <v>1121978830</v>
      </c>
      <c r="C44" s="55">
        <v>1048033703</v>
      </c>
      <c r="D44" s="55">
        <v>825184691</v>
      </c>
      <c r="E44" s="55">
        <v>430618546</v>
      </c>
      <c r="F44" s="61">
        <v>430618546</v>
      </c>
      <c r="G44" s="61">
        <v>313909216</v>
      </c>
      <c r="H44" s="57">
        <v>244917707</v>
      </c>
      <c r="I44" s="57">
        <v>31934607</v>
      </c>
      <c r="J44" s="57">
        <v>9570</v>
      </c>
      <c r="K44" s="61" t="s">
        <v>18</v>
      </c>
      <c r="L44" s="61" t="s">
        <v>18</v>
      </c>
      <c r="M44" s="61" t="s">
        <v>18</v>
      </c>
      <c r="N44" s="61" t="s">
        <v>18</v>
      </c>
      <c r="O44" s="61" t="s">
        <v>18</v>
      </c>
      <c r="P44" s="62" t="s">
        <v>80</v>
      </c>
    </row>
    <row r="45" spans="1:61" s="59" customFormat="1">
      <c r="A45" s="56" t="s">
        <v>81</v>
      </c>
      <c r="B45" s="55">
        <v>1121978830</v>
      </c>
      <c r="C45" s="55">
        <v>1048033703</v>
      </c>
      <c r="D45" s="55">
        <v>825184691</v>
      </c>
      <c r="E45" s="55">
        <v>430618546</v>
      </c>
      <c r="F45" s="61">
        <v>430618546</v>
      </c>
      <c r="G45" s="61">
        <v>313909216</v>
      </c>
      <c r="H45" s="57">
        <v>244917707</v>
      </c>
      <c r="I45" s="57">
        <v>31934607</v>
      </c>
      <c r="J45" s="57">
        <v>9570</v>
      </c>
      <c r="K45" s="61" t="s">
        <v>18</v>
      </c>
      <c r="L45" s="61" t="s">
        <v>18</v>
      </c>
      <c r="M45" s="61" t="s">
        <v>18</v>
      </c>
      <c r="N45" s="61" t="s">
        <v>18</v>
      </c>
      <c r="O45" s="61" t="s">
        <v>18</v>
      </c>
      <c r="P45" s="62" t="s">
        <v>82</v>
      </c>
    </row>
    <row r="46" spans="1:61" s="59" customFormat="1">
      <c r="A46" s="56" t="s">
        <v>83</v>
      </c>
      <c r="B46" s="55">
        <v>93902151155.300003</v>
      </c>
      <c r="C46" s="55">
        <v>45989483898</v>
      </c>
      <c r="D46" s="55">
        <v>14708920881</v>
      </c>
      <c r="E46" s="55">
        <v>14708920881</v>
      </c>
      <c r="F46" s="61">
        <v>1017254859</v>
      </c>
      <c r="G46" s="61">
        <v>14708920881.23</v>
      </c>
      <c r="H46" s="57">
        <v>17815248326</v>
      </c>
      <c r="I46" s="57">
        <v>10919028592</v>
      </c>
      <c r="J46" s="57">
        <v>5628417269</v>
      </c>
      <c r="K46" s="57">
        <v>3551311590</v>
      </c>
      <c r="L46" s="57">
        <v>1029411565</v>
      </c>
      <c r="M46" s="57">
        <v>202383996</v>
      </c>
      <c r="N46" s="23">
        <v>-136075511</v>
      </c>
      <c r="O46" s="23">
        <v>-170518605</v>
      </c>
      <c r="P46" s="24" t="s">
        <v>84</v>
      </c>
    </row>
    <row r="47" spans="1:61" s="59" customFormat="1">
      <c r="A47" s="56" t="s">
        <v>85</v>
      </c>
      <c r="B47" s="55">
        <v>1870570840</v>
      </c>
      <c r="C47" s="55">
        <v>1202479103</v>
      </c>
      <c r="D47" s="55">
        <v>2439531296.9489002</v>
      </c>
      <c r="E47" s="55">
        <v>807850250</v>
      </c>
      <c r="F47" s="71">
        <v>14708920881</v>
      </c>
      <c r="G47" s="71">
        <v>437394760</v>
      </c>
      <c r="H47" s="72">
        <v>273201238</v>
      </c>
      <c r="I47" s="72">
        <v>-909811720</v>
      </c>
      <c r="J47" s="72">
        <v>-1040896832</v>
      </c>
      <c r="K47" s="72">
        <v>-1067250474</v>
      </c>
      <c r="L47" s="72">
        <v>-905443809</v>
      </c>
      <c r="M47" s="72">
        <v>-425528452</v>
      </c>
      <c r="N47" s="72">
        <v>-462833218</v>
      </c>
      <c r="O47" s="23">
        <v>-509979746</v>
      </c>
      <c r="P47" s="24" t="s">
        <v>86</v>
      </c>
    </row>
    <row r="48" spans="1:61" s="59" customFormat="1" ht="18.75">
      <c r="A48" s="56" t="s">
        <v>87</v>
      </c>
      <c r="B48" s="55">
        <v>786735398.29999995</v>
      </c>
      <c r="C48" s="55">
        <v>1266965400</v>
      </c>
      <c r="D48" s="73">
        <v>1290334070</v>
      </c>
      <c r="E48" s="73">
        <v>1017254859</v>
      </c>
      <c r="F48" s="73">
        <v>807850250</v>
      </c>
      <c r="G48" s="73">
        <v>518507215</v>
      </c>
      <c r="H48" s="73">
        <v>239028017</v>
      </c>
      <c r="I48" s="73" t="s">
        <v>18</v>
      </c>
      <c r="J48" s="73" t="s">
        <v>18</v>
      </c>
      <c r="K48" s="73" t="s">
        <v>18</v>
      </c>
      <c r="L48" s="73" t="s">
        <v>18</v>
      </c>
      <c r="M48" s="73" t="s">
        <v>18</v>
      </c>
      <c r="N48" s="74">
        <v>8356971</v>
      </c>
      <c r="O48" s="73" t="s">
        <v>18</v>
      </c>
      <c r="P48" s="24" t="s">
        <v>88</v>
      </c>
    </row>
    <row r="49" spans="1:18" ht="21.75" customHeight="1">
      <c r="A49" s="34" t="s">
        <v>89</v>
      </c>
      <c r="B49" s="35">
        <f t="shared" ref="B49:H49" si="4">SUM(B41:B48)</f>
        <v>114837726510.60001</v>
      </c>
      <c r="C49" s="35">
        <f t="shared" si="4"/>
        <v>63891717143</v>
      </c>
      <c r="D49" s="35">
        <f t="shared" si="4"/>
        <v>28610636845.948898</v>
      </c>
      <c r="E49" s="35">
        <f t="shared" si="4"/>
        <v>24853725817</v>
      </c>
      <c r="F49" s="37">
        <f t="shared" si="4"/>
        <v>24853725817</v>
      </c>
      <c r="G49" s="38">
        <f t="shared" si="4"/>
        <v>23501104023.23</v>
      </c>
      <c r="H49" s="38">
        <f t="shared" si="4"/>
        <v>24152345730</v>
      </c>
      <c r="I49" s="38">
        <f>SUM(I41:I47)</f>
        <v>15325433821</v>
      </c>
      <c r="J49" s="38">
        <f>SUM(J41:J47)</f>
        <v>9839887312</v>
      </c>
      <c r="K49" s="38">
        <f>SUM(K41:K47)</f>
        <v>7557933958</v>
      </c>
      <c r="L49" s="38">
        <f>SUM(L41:L47)</f>
        <v>5197840598</v>
      </c>
      <c r="M49" s="38">
        <f t="shared" ref="M49" si="5">SUM(M41:M47)</f>
        <v>4842394687</v>
      </c>
      <c r="N49" s="38">
        <f>SUM(N41:N48)</f>
        <v>4430782213</v>
      </c>
      <c r="O49" s="38">
        <f>SUM(O41:O48)</f>
        <v>1821237149</v>
      </c>
      <c r="P49" s="75" t="s">
        <v>90</v>
      </c>
    </row>
    <row r="50" spans="1:18">
      <c r="A50" s="70"/>
      <c r="B50" s="70"/>
      <c r="C50" s="70"/>
      <c r="D50" s="76"/>
      <c r="E50" s="70"/>
      <c r="F50" s="76"/>
      <c r="G50" s="70"/>
      <c r="H50" s="42"/>
      <c r="I50" s="42"/>
      <c r="J50" s="42"/>
      <c r="K50" s="42"/>
      <c r="L50" s="70"/>
      <c r="M50" s="70"/>
      <c r="N50" s="18"/>
      <c r="O50" s="18"/>
      <c r="P50" s="77"/>
    </row>
    <row r="51" spans="1:18" ht="18.75">
      <c r="A51" s="78" t="s">
        <v>91</v>
      </c>
      <c r="B51" s="79">
        <v>2899902</v>
      </c>
      <c r="C51" s="79">
        <v>2906400</v>
      </c>
      <c r="D51" s="80">
        <v>2867105.0510999998</v>
      </c>
      <c r="E51" s="33">
        <v>2826607</v>
      </c>
      <c r="F51" s="80">
        <v>2826606</v>
      </c>
      <c r="G51" s="33">
        <v>2783665</v>
      </c>
      <c r="H51" s="33">
        <v>2734786</v>
      </c>
      <c r="I51" s="33">
        <v>2691857</v>
      </c>
      <c r="J51" s="33">
        <v>2655026</v>
      </c>
      <c r="K51" s="33">
        <v>2619372</v>
      </c>
      <c r="L51" s="33">
        <v>2584239</v>
      </c>
      <c r="M51" s="33">
        <v>2530714</v>
      </c>
      <c r="N51" s="33">
        <v>2478440</v>
      </c>
      <c r="O51" s="33">
        <v>2004640</v>
      </c>
      <c r="P51" s="81" t="s">
        <v>92</v>
      </c>
    </row>
    <row r="52" spans="1:18" ht="20.25" customHeight="1">
      <c r="A52" s="34" t="s">
        <v>93</v>
      </c>
      <c r="B52" s="36">
        <f>+B49+B51</f>
        <v>114840626412.60001</v>
      </c>
      <c r="C52" s="36">
        <f>+C49+C51</f>
        <v>63894623543</v>
      </c>
      <c r="D52" s="82">
        <f>D49+D51</f>
        <v>28613503951</v>
      </c>
      <c r="E52" s="82">
        <f>E49+E51</f>
        <v>24856552424</v>
      </c>
      <c r="F52" s="82">
        <f>F49+F51</f>
        <v>24856552423</v>
      </c>
      <c r="G52" s="82">
        <f>G49+G51</f>
        <v>23503887688.23</v>
      </c>
      <c r="H52" s="82">
        <f t="shared" ref="H52:O52" si="6">H49+H51</f>
        <v>24155080516</v>
      </c>
      <c r="I52" s="82">
        <f t="shared" si="6"/>
        <v>15328125678</v>
      </c>
      <c r="J52" s="82">
        <f t="shared" si="6"/>
        <v>9842542338</v>
      </c>
      <c r="K52" s="82">
        <f t="shared" si="6"/>
        <v>7560553330</v>
      </c>
      <c r="L52" s="82">
        <f t="shared" si="6"/>
        <v>5200424837</v>
      </c>
      <c r="M52" s="82">
        <f t="shared" si="6"/>
        <v>4844925401</v>
      </c>
      <c r="N52" s="82">
        <f t="shared" si="6"/>
        <v>4433260653</v>
      </c>
      <c r="O52" s="82">
        <f t="shared" si="6"/>
        <v>1823241789</v>
      </c>
      <c r="P52" s="75"/>
    </row>
    <row r="53" spans="1:18" s="59" customFormat="1" ht="20.25" customHeight="1">
      <c r="A53" s="83" t="s">
        <v>94</v>
      </c>
      <c r="B53" s="84">
        <f>+B52+B37</f>
        <v>799315469163.59998</v>
      </c>
      <c r="C53" s="84">
        <f>+C52+C37</f>
        <v>395234678643</v>
      </c>
      <c r="D53" s="82">
        <f>D52+D37</f>
        <v>184768212445</v>
      </c>
      <c r="E53" s="82">
        <f>E52+E37</f>
        <v>156709037671</v>
      </c>
      <c r="F53" s="82">
        <f>F52+F37</f>
        <v>156709037671</v>
      </c>
      <c r="G53" s="82">
        <f>G52+G37</f>
        <v>135617226497.40999</v>
      </c>
      <c r="H53" s="82">
        <f t="shared" ref="H53:O53" si="7">H52+H37</f>
        <v>186983445128</v>
      </c>
      <c r="I53" s="82">
        <f t="shared" si="7"/>
        <v>100516688700</v>
      </c>
      <c r="J53" s="82">
        <f t="shared" si="7"/>
        <v>68799861439</v>
      </c>
      <c r="K53" s="82">
        <f t="shared" si="7"/>
        <v>56935160784</v>
      </c>
      <c r="L53" s="82">
        <f t="shared" si="7"/>
        <v>26109153661</v>
      </c>
      <c r="M53" s="82">
        <f t="shared" si="7"/>
        <v>13047426360</v>
      </c>
      <c r="N53" s="82">
        <f t="shared" si="7"/>
        <v>16735768051</v>
      </c>
      <c r="O53" s="82">
        <f t="shared" si="7"/>
        <v>11073570891</v>
      </c>
      <c r="P53" s="39" t="s">
        <v>95</v>
      </c>
      <c r="R53" s="3"/>
    </row>
    <row r="54" spans="1:18" ht="18.75">
      <c r="C54" s="85"/>
    </row>
    <row r="55" spans="1:18" s="59" customFormat="1"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7"/>
    </row>
    <row r="56" spans="1:18">
      <c r="J56" s="88"/>
      <c r="K56" s="88"/>
      <c r="L56" s="88"/>
    </row>
    <row r="57" spans="1:18">
      <c r="K57" s="88"/>
    </row>
    <row r="58" spans="1:18" ht="22.5" customHeight="1">
      <c r="A58" s="89">
        <v>2018</v>
      </c>
      <c r="B58" s="89"/>
      <c r="C58" s="90"/>
      <c r="D58" s="91" t="s">
        <v>96</v>
      </c>
      <c r="E58" s="91"/>
      <c r="F58" s="91"/>
      <c r="G58" s="91"/>
      <c r="H58" s="91"/>
      <c r="I58" s="91"/>
      <c r="J58" s="88"/>
      <c r="K58" s="88"/>
      <c r="L58" s="88"/>
      <c r="M58" s="88"/>
    </row>
    <row r="59" spans="1:18" ht="19.5" customHeight="1">
      <c r="A59" s="89">
        <v>2019</v>
      </c>
      <c r="B59" s="89"/>
      <c r="C59" s="90"/>
      <c r="D59" s="91" t="s">
        <v>97</v>
      </c>
      <c r="E59" s="91"/>
      <c r="F59" s="91"/>
      <c r="G59" s="91"/>
      <c r="H59" s="91"/>
      <c r="I59" s="91"/>
    </row>
    <row r="65" spans="12:12">
      <c r="L65" s="45"/>
    </row>
    <row r="66" spans="12:12">
      <c r="L66" s="45"/>
    </row>
  </sheetData>
  <mergeCells count="1">
    <mergeCell ref="B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2022-12-01T10:57:29Z</dcterms:created>
  <dcterms:modified xsi:type="dcterms:W3CDTF">2022-12-01T10:57:39Z</dcterms:modified>
</cp:coreProperties>
</file>