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نسب مالية" sheetId="1" r:id="rId1"/>
  </sheets>
  <externalReferences>
    <externalReference r:id="rId2"/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M25" i="1"/>
  <c r="L25"/>
  <c r="K25"/>
  <c r="M24"/>
  <c r="M6" s="1"/>
  <c r="L24"/>
  <c r="L6" s="1"/>
  <c r="I23"/>
  <c r="I9" s="1"/>
  <c r="I18" s="1"/>
  <c r="H23"/>
  <c r="H9" s="1"/>
  <c r="H18" s="1"/>
  <c r="E23"/>
  <c r="E7" s="1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O15"/>
  <c r="N15"/>
  <c r="M15"/>
  <c r="L15"/>
  <c r="K15"/>
  <c r="J15"/>
  <c r="I15"/>
  <c r="H15"/>
  <c r="G15"/>
  <c r="F15"/>
  <c r="E15"/>
  <c r="D15"/>
  <c r="C15"/>
  <c r="B15"/>
  <c r="O14"/>
  <c r="N14"/>
  <c r="M14"/>
  <c r="L14"/>
  <c r="K14"/>
  <c r="J14"/>
  <c r="I14"/>
  <c r="H14"/>
  <c r="G14"/>
  <c r="F14"/>
  <c r="E14"/>
  <c r="D14"/>
  <c r="C14"/>
  <c r="B14"/>
  <c r="O13"/>
  <c r="N13"/>
  <c r="M13"/>
  <c r="L13"/>
  <c r="K13"/>
  <c r="J13"/>
  <c r="I13"/>
  <c r="H13"/>
  <c r="G13"/>
  <c r="F13"/>
  <c r="E13"/>
  <c r="D13"/>
  <c r="C13"/>
  <c r="B13"/>
  <c r="L12"/>
  <c r="M11"/>
  <c r="J11"/>
  <c r="I11"/>
  <c r="H11"/>
  <c r="G11"/>
  <c r="F11"/>
  <c r="E11"/>
  <c r="D11"/>
  <c r="C11"/>
  <c r="B11"/>
  <c r="F10"/>
  <c r="O9"/>
  <c r="N9"/>
  <c r="M9"/>
  <c r="M18" s="1"/>
  <c r="L9"/>
  <c r="K9"/>
  <c r="J9"/>
  <c r="J18" s="1"/>
  <c r="G9"/>
  <c r="G18" s="1"/>
  <c r="F9"/>
  <c r="F18" s="1"/>
  <c r="D9"/>
  <c r="D18" s="1"/>
  <c r="C9"/>
  <c r="C18" s="1"/>
  <c r="B9"/>
  <c r="B18" s="1"/>
  <c r="O7"/>
  <c r="O10" s="1"/>
  <c r="N7"/>
  <c r="N10" s="1"/>
  <c r="M7"/>
  <c r="M12" s="1"/>
  <c r="L7"/>
  <c r="L10" s="1"/>
  <c r="K7"/>
  <c r="K10" s="1"/>
  <c r="J7"/>
  <c r="J12" s="1"/>
  <c r="I7"/>
  <c r="I10" s="1"/>
  <c r="H7"/>
  <c r="H12" s="1"/>
  <c r="G7"/>
  <c r="G10" s="1"/>
  <c r="F7"/>
  <c r="F12" s="1"/>
  <c r="D7"/>
  <c r="D10" s="1"/>
  <c r="C7"/>
  <c r="C10" s="1"/>
  <c r="B7"/>
  <c r="B10" s="1"/>
  <c r="K6"/>
  <c r="J6"/>
  <c r="I6"/>
  <c r="H6"/>
  <c r="G6"/>
  <c r="F6"/>
  <c r="D6"/>
  <c r="C6"/>
  <c r="B6"/>
  <c r="L18" l="1"/>
  <c r="K18"/>
  <c r="E12"/>
  <c r="E10"/>
  <c r="D12"/>
  <c r="J10"/>
  <c r="C12"/>
  <c r="I12"/>
  <c r="E9"/>
  <c r="E18" s="1"/>
  <c r="B12"/>
  <c r="H10"/>
  <c r="G12"/>
  <c r="E6"/>
  <c r="M10"/>
  <c r="L11"/>
</calcChain>
</file>

<file path=xl/sharedStrings.xml><?xml version="1.0" encoding="utf-8"?>
<sst xmlns="http://schemas.openxmlformats.org/spreadsheetml/2006/main" count="64" uniqueCount="51">
  <si>
    <t>الشركة الأهلية للزيوت</t>
  </si>
  <si>
    <t>النسب المالية</t>
  </si>
  <si>
    <t>Financial Ratios</t>
  </si>
  <si>
    <t>النسب</t>
  </si>
  <si>
    <t>شرح النسبة</t>
  </si>
  <si>
    <t xml:space="preserve"> (%) معدل دوران السهم</t>
  </si>
  <si>
    <t>*</t>
  </si>
  <si>
    <t>عدد الأسهم المتداولة / عدد الأسهم</t>
  </si>
  <si>
    <t>Turnover Ratio  (%)</t>
  </si>
  <si>
    <t>عائد السهم الواحد (ليرة سورية)</t>
  </si>
  <si>
    <t>صافي الأرباح / عدد الأسهم</t>
  </si>
  <si>
    <t>Earnings per share (S.P)</t>
  </si>
  <si>
    <t>الأرباح الموزعة للسهم الواحد (ليرة سورية)</t>
  </si>
  <si>
    <t>الأرباح الموزعة / عدد الأسهم</t>
  </si>
  <si>
    <t>Cash Dividendens per share (S.P)</t>
  </si>
  <si>
    <t>القيمة الدفترية للسهم الواحد (ليرة سورية)</t>
  </si>
  <si>
    <t>صافي حقوق المساهمين / عدد الأسهم</t>
  </si>
  <si>
    <t>Book Value per share (S.P)</t>
  </si>
  <si>
    <t>القيمة السوقية الى العائد (مره)</t>
  </si>
  <si>
    <t>القيمة السوقية / العائد</t>
  </si>
  <si>
    <t>Price Earnings ratio (Times)</t>
  </si>
  <si>
    <t xml:space="preserve"> (%) الأرباح الموزعة الى القيمة السوقية</t>
  </si>
  <si>
    <t>الربح الموزع للسهم / القيمة السوقية للسهم</t>
  </si>
  <si>
    <t>Dividend Yield  (%)</t>
  </si>
  <si>
    <t xml:space="preserve"> (%) الأرباح الموزعة للسهم الى عائد السهم</t>
  </si>
  <si>
    <t>الربح الموزع للسهم / عائد السهم</t>
  </si>
  <si>
    <t>Cash Dividends to Earnings  (%)</t>
  </si>
  <si>
    <t>صافي الربح الى الايرادات  (%)</t>
  </si>
  <si>
    <t>صافي الربح / الايرادات</t>
  </si>
  <si>
    <t>Returns to revenues</t>
  </si>
  <si>
    <t>العائد على مجموع الموجودات  (%)</t>
  </si>
  <si>
    <t>صافي الربح / مجموع الموجودات</t>
  </si>
  <si>
    <t>Returns on Assets  (%)</t>
  </si>
  <si>
    <t>العائد على حقوق المساهمين  (%)</t>
  </si>
  <si>
    <t>صافي الربح / حقوق المساهمين</t>
  </si>
  <si>
    <t>Return on Equity  (%)</t>
  </si>
  <si>
    <t xml:space="preserve"> (%) معدل المديونية</t>
  </si>
  <si>
    <t>المطلوبات متداولة / مجموع الموجودات</t>
  </si>
  <si>
    <t>Current Liabilities to Total Assets  (%)</t>
  </si>
  <si>
    <t xml:space="preserve"> (%) نسبة الملكية</t>
  </si>
  <si>
    <t>حقوق المساهمين / مجموع الموجودات</t>
  </si>
  <si>
    <t>Equity Ratio  (%)</t>
  </si>
  <si>
    <t>القيمة السوقية الى القيمة الدفترية (مره)</t>
  </si>
  <si>
    <t>القيمة السوقية / القيمة الدفترية</t>
  </si>
  <si>
    <t>Price Book Value Ratio (times)</t>
  </si>
  <si>
    <t>تم تعديل القيمة السوقية وإعادة احتساب وسطي عدد الاسهم لفترات المقارنة نظراً لتعديل القيمة الاسمية للسهم من 500 إلى 100 ليرة سورية للسهم الواحد خلال عام 2012</t>
  </si>
  <si>
    <t>The market value has been adjusted and the average number of shares has been re-calculated for the comparative periods due to modication of the nominal value per share from 500 to 100  during the year 2012</t>
  </si>
  <si>
    <t>عدد الأسهم المكتتب بها</t>
  </si>
  <si>
    <t>عدد الأسهم المتداولة</t>
  </si>
  <si>
    <t>القيمة السوقية</t>
  </si>
  <si>
    <t>القيمة الاسمية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</si>
</sst>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1"/>
      <color rgb="FF22222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/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0" fontId="3" fillId="3" borderId="3" xfId="3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right" vertical="center" wrapText="1" indent="1"/>
    </xf>
    <xf numFmtId="0" fontId="3" fillId="3" borderId="4" xfId="0" applyFont="1" applyFill="1" applyBorder="1" applyAlignment="1">
      <alignment horizontal="right" wrapText="1"/>
    </xf>
    <xf numFmtId="9" fontId="3" fillId="3" borderId="4" xfId="3" applyNumberFormat="1" applyFont="1" applyFill="1" applyBorder="1" applyAlignment="1">
      <alignment horizontal="center" wrapText="1"/>
    </xf>
    <xf numFmtId="10" fontId="3" fillId="3" borderId="4" xfId="3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3" borderId="4" xfId="0" applyFont="1" applyFill="1" applyBorder="1"/>
    <xf numFmtId="9" fontId="3" fillId="3" borderId="4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 wrapText="1"/>
    </xf>
    <xf numFmtId="10" fontId="3" fillId="0" borderId="4" xfId="3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9" fontId="3" fillId="3" borderId="4" xfId="0" applyNumberFormat="1" applyFont="1" applyFill="1" applyBorder="1" applyAlignment="1">
      <alignment horizontal="center" wrapText="1"/>
    </xf>
    <xf numFmtId="2" fontId="3" fillId="3" borderId="4" xfId="0" applyNumberFormat="1" applyFont="1" applyFill="1" applyBorder="1" applyAlignment="1">
      <alignment horizontal="center" wrapText="1"/>
    </xf>
    <xf numFmtId="9" fontId="3" fillId="0" borderId="4" xfId="3" applyNumberFormat="1" applyFont="1" applyFill="1" applyBorder="1" applyAlignment="1">
      <alignment horizontal="center" wrapText="1"/>
    </xf>
    <xf numFmtId="9" fontId="3" fillId="0" borderId="4" xfId="3" applyNumberFormat="1" applyFont="1" applyBorder="1" applyAlignment="1">
      <alignment horizontal="center"/>
    </xf>
    <xf numFmtId="10" fontId="3" fillId="0" borderId="4" xfId="3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3" borderId="0" xfId="0" applyFont="1" applyFill="1" applyAlignment="1">
      <alignment horizontal="right"/>
    </xf>
    <xf numFmtId="9" fontId="3" fillId="3" borderId="4" xfId="3" applyNumberFormat="1" applyFont="1" applyFill="1" applyBorder="1" applyAlignment="1">
      <alignment horizontal="center"/>
    </xf>
    <xf numFmtId="10" fontId="3" fillId="3" borderId="4" xfId="3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right" wrapText="1"/>
    </xf>
    <xf numFmtId="9" fontId="3" fillId="3" borderId="5" xfId="0" applyNumberFormat="1" applyFont="1" applyFill="1" applyBorder="1" applyAlignment="1">
      <alignment horizontal="center" wrapText="1"/>
    </xf>
    <xf numFmtId="2" fontId="3" fillId="3" borderId="5" xfId="0" applyNumberFormat="1" applyFont="1" applyFill="1" applyBorder="1" applyAlignment="1">
      <alignment horizontal="center" wrapText="1"/>
    </xf>
    <xf numFmtId="10" fontId="3" fillId="3" borderId="5" xfId="3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/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37" fontId="3" fillId="0" borderId="0" xfId="2" applyNumberFormat="1" applyFont="1" applyFill="1" applyBorder="1" applyAlignment="1">
      <alignment horizontal="center"/>
    </xf>
    <xf numFmtId="37" fontId="3" fillId="0" borderId="0" xfId="2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10" fontId="3" fillId="0" borderId="0" xfId="3" applyNumberFormat="1" applyFont="1" applyAlignment="1">
      <alignment horizontal="right"/>
    </xf>
  </cellXfs>
  <cellStyles count="10">
    <cellStyle name="Comma" xfId="1" builtinId="3"/>
    <cellStyle name="Comma [0]" xfId="2" builtinId="6"/>
    <cellStyle name="Comma 2" xfId="4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%202020/companies/AVO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583;&#1604;&#1610;&#1604;%20&#1575;&#1604;&#1588;&#1585;&#1603;&#1575;&#1578;%202010\&#1605;&#1604;&#1601;&#1575;&#1578;%20&#1605;&#1587;&#1575;&#1593;&#1583;&#1577;\&#1605;&#1593;&#1604;&#1608;&#1605;&#1575;&#1578;%20&#1578;&#1583;&#1575;&#1608;&#1604;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583;&#1604;&#1610;&#1604;%20&#1575;&#1604;&#1588;&#1585;&#1603;&#1575;&#1578;%202010\&#1605;&#1604;&#1601;&#1575;&#1578;%20&#1605;&#1587;&#1575;&#1593;&#1583;&#1577;\&#1605;&#1593;&#1604;&#1608;&#1605;&#1575;&#1578;%20&#1578;&#1583;&#1575;&#1608;&#1604;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>
            <v>14497813268</v>
          </cell>
          <cell r="C8">
            <v>4109162550</v>
          </cell>
          <cell r="D8">
            <v>4445641650</v>
          </cell>
          <cell r="E8">
            <v>4053632586</v>
          </cell>
          <cell r="F8">
            <v>2449919435</v>
          </cell>
          <cell r="G8">
            <v>2598160252</v>
          </cell>
          <cell r="H8">
            <v>1952713006</v>
          </cell>
          <cell r="I8">
            <v>1254905645</v>
          </cell>
          <cell r="J8">
            <v>1955660416</v>
          </cell>
          <cell r="K8">
            <v>1565568696</v>
          </cell>
          <cell r="L8">
            <v>1388824409</v>
          </cell>
          <cell r="M8">
            <v>1646235958</v>
          </cell>
          <cell r="N8">
            <v>1510381865</v>
          </cell>
          <cell r="O8">
            <v>1455421783</v>
          </cell>
        </row>
        <row r="53">
          <cell r="B53">
            <v>8372102340</v>
          </cell>
          <cell r="C53">
            <v>493402798</v>
          </cell>
          <cell r="D53">
            <v>337296637</v>
          </cell>
          <cell r="E53">
            <v>-69020672.522721589</v>
          </cell>
          <cell r="F53">
            <v>1776337108</v>
          </cell>
          <cell r="G53">
            <v>1082094410</v>
          </cell>
          <cell r="H53">
            <v>592781556.1550355</v>
          </cell>
          <cell r="I53">
            <v>531348861</v>
          </cell>
          <cell r="J53">
            <v>411446644</v>
          </cell>
          <cell r="K53">
            <v>169811159</v>
          </cell>
          <cell r="L53">
            <v>100000000</v>
          </cell>
          <cell r="M53">
            <v>74733484</v>
          </cell>
          <cell r="N53">
            <v>83925960</v>
          </cell>
          <cell r="O53">
            <v>220939087</v>
          </cell>
        </row>
      </sheetData>
      <sheetData sheetId="8">
        <row r="28">
          <cell r="B28">
            <v>14381210959</v>
          </cell>
          <cell r="C28">
            <v>5018291192</v>
          </cell>
          <cell r="D28">
            <v>4472398917</v>
          </cell>
          <cell r="E28">
            <v>5080871073.4090891</v>
          </cell>
          <cell r="F28">
            <v>5277873367</v>
          </cell>
          <cell r="G28">
            <v>3883554674</v>
          </cell>
          <cell r="H28">
            <v>2944081133.155036</v>
          </cell>
          <cell r="I28">
            <v>2613748639</v>
          </cell>
          <cell r="J28">
            <v>2150924465</v>
          </cell>
          <cell r="K28">
            <v>1906735402</v>
          </cell>
          <cell r="L28">
            <v>1706720986</v>
          </cell>
          <cell r="M28">
            <v>1796392485</v>
          </cell>
          <cell r="N28">
            <v>1959387248</v>
          </cell>
          <cell r="O28">
            <v>1926451810</v>
          </cell>
        </row>
        <row r="31">
          <cell r="E31">
            <v>1500000000</v>
          </cell>
          <cell r="I31">
            <v>1500000000</v>
          </cell>
          <cell r="J31">
            <v>1500000000</v>
          </cell>
        </row>
        <row r="37">
          <cell r="B37">
            <v>12084087736</v>
          </cell>
          <cell r="C37">
            <v>4187712761</v>
          </cell>
          <cell r="D37">
            <v>4169398854</v>
          </cell>
          <cell r="E37">
            <v>4249932929.1818228</v>
          </cell>
          <cell r="F37">
            <v>4760887293</v>
          </cell>
          <cell r="G37">
            <v>3273350278</v>
          </cell>
          <cell r="H37">
            <v>2491255868</v>
          </cell>
          <cell r="I37">
            <v>2293415143</v>
          </cell>
          <cell r="J37">
            <v>1987066282</v>
          </cell>
          <cell r="K37">
            <v>1725619638</v>
          </cell>
          <cell r="L37">
            <v>1645808479</v>
          </cell>
          <cell r="M37">
            <v>1620808479</v>
          </cell>
          <cell r="N37">
            <v>1639032874</v>
          </cell>
          <cell r="O37">
            <v>1749797437</v>
          </cell>
        </row>
        <row r="60">
          <cell r="B60">
            <v>2297123223</v>
          </cell>
          <cell r="C60">
            <v>830578431</v>
          </cell>
          <cell r="D60">
            <v>303000063</v>
          </cell>
          <cell r="E60">
            <v>830938144</v>
          </cell>
          <cell r="F60">
            <v>516986074</v>
          </cell>
          <cell r="G60">
            <v>610204396</v>
          </cell>
          <cell r="H60">
            <v>452825265</v>
          </cell>
          <cell r="I60">
            <v>320333496</v>
          </cell>
          <cell r="J60">
            <v>158718088</v>
          </cell>
          <cell r="K60">
            <v>186920863</v>
          </cell>
          <cell r="L60">
            <v>50602070</v>
          </cell>
          <cell r="M60">
            <v>158416532</v>
          </cell>
          <cell r="N60">
            <v>259516676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iod_Market_Summary_AR"/>
    </sheetNames>
    <sheetDataSet>
      <sheetData sheetId="0" refreshError="1">
        <row r="10">
          <cell r="C10">
            <v>592752</v>
          </cell>
          <cell r="G10">
            <v>691.86</v>
          </cell>
          <cell r="H10">
            <v>592.82000000000005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riod_Market_Summary_AR"/>
    </sheetNames>
    <sheetDataSet>
      <sheetData sheetId="0" refreshError="1">
        <row r="9">
          <cell r="C9">
            <v>287038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rightToLeft="1" tabSelected="1" topLeftCell="A7" zoomScale="90" zoomScaleNormal="90" workbookViewId="0">
      <selection activeCell="A20" sqref="A20:XFD26"/>
    </sheetView>
  </sheetViews>
  <sheetFormatPr defaultColWidth="35.42578125" defaultRowHeight="16.5"/>
  <cols>
    <col min="1" max="1" width="37.28515625" style="2" customWidth="1"/>
    <col min="2" max="2" width="18.7109375" style="2" customWidth="1"/>
    <col min="3" max="3" width="17.5703125" style="2" customWidth="1"/>
    <col min="4" max="4" width="17.7109375" style="3" customWidth="1"/>
    <col min="5" max="5" width="16.5703125" style="2" customWidth="1"/>
    <col min="6" max="6" width="16.85546875" style="3" customWidth="1"/>
    <col min="7" max="9" width="14" style="2" bestFit="1" customWidth="1"/>
    <col min="10" max="10" width="12.7109375" style="2" bestFit="1" customWidth="1"/>
    <col min="11" max="11" width="14.140625" style="2" bestFit="1" customWidth="1"/>
    <col min="12" max="13" width="12.7109375" style="2" bestFit="1" customWidth="1"/>
    <col min="14" max="15" width="14.140625" style="2" bestFit="1" customWidth="1"/>
    <col min="16" max="16" width="35.140625" style="2" hidden="1" customWidth="1"/>
    <col min="17" max="17" width="41.7109375" style="2" customWidth="1"/>
    <col min="18" max="16384" width="35.42578125" style="2"/>
  </cols>
  <sheetData>
    <row r="1" spans="1:17" ht="18.75">
      <c r="A1" s="1" t="s">
        <v>0</v>
      </c>
    </row>
    <row r="2" spans="1:17" ht="18">
      <c r="A2" s="4" t="s">
        <v>1</v>
      </c>
      <c r="B2" s="4"/>
      <c r="C2" s="4"/>
      <c r="D2" s="5"/>
      <c r="E2" s="4"/>
      <c r="F2" s="6"/>
      <c r="G2" s="4"/>
      <c r="H2" s="7"/>
      <c r="I2" s="7"/>
      <c r="J2" s="7"/>
      <c r="Q2" s="8" t="s">
        <v>2</v>
      </c>
    </row>
    <row r="4" spans="1:17">
      <c r="A4" s="9" t="s">
        <v>3</v>
      </c>
      <c r="B4" s="10">
        <v>2020</v>
      </c>
      <c r="C4" s="10">
        <v>2019</v>
      </c>
      <c r="D4" s="10">
        <v>2018</v>
      </c>
      <c r="E4" s="10">
        <v>2017</v>
      </c>
      <c r="F4" s="10">
        <v>2016</v>
      </c>
      <c r="G4" s="10">
        <v>2015</v>
      </c>
      <c r="H4" s="10">
        <v>2014</v>
      </c>
      <c r="I4" s="10">
        <v>2013</v>
      </c>
      <c r="J4" s="10">
        <v>2012</v>
      </c>
      <c r="K4" s="10">
        <v>2011</v>
      </c>
      <c r="L4" s="10">
        <v>2010</v>
      </c>
      <c r="M4" s="10">
        <v>2009</v>
      </c>
      <c r="N4" s="10">
        <v>2008</v>
      </c>
      <c r="O4" s="10">
        <v>2007</v>
      </c>
      <c r="P4" s="10" t="s">
        <v>4</v>
      </c>
      <c r="Q4" s="11" t="s">
        <v>2</v>
      </c>
    </row>
    <row r="5" spans="1:17">
      <c r="A5" s="12"/>
      <c r="B5" s="12"/>
      <c r="C5" s="12"/>
      <c r="D5" s="13"/>
      <c r="E5" s="12"/>
      <c r="F5" s="13"/>
      <c r="G5" s="12"/>
      <c r="H5" s="12"/>
      <c r="I5" s="12"/>
      <c r="J5" s="13"/>
      <c r="K5" s="13"/>
      <c r="L5" s="12"/>
      <c r="M5" s="12"/>
      <c r="N5" s="12"/>
      <c r="O5" s="12"/>
      <c r="P5" s="14"/>
      <c r="Q5" s="15"/>
    </row>
    <row r="6" spans="1:17" ht="18.75" customHeight="1">
      <c r="A6" s="16" t="s">
        <v>5</v>
      </c>
      <c r="B6" s="17">
        <f t="shared" ref="B6:C6" si="0">B24/B23</f>
        <v>2.87578E-2</v>
      </c>
      <c r="C6" s="17">
        <f t="shared" si="0"/>
        <v>1.2044466666666667E-2</v>
      </c>
      <c r="D6" s="17">
        <f>D24/D23</f>
        <v>2.6756000000000002E-3</v>
      </c>
      <c r="E6" s="18">
        <f t="shared" ref="E6:H6" si="1">E24/E23</f>
        <v>3.6676866666666669E-2</v>
      </c>
      <c r="F6" s="18">
        <f t="shared" si="1"/>
        <v>1.1884466666666666E-2</v>
      </c>
      <c r="G6" s="18">
        <f t="shared" si="1"/>
        <v>4.5256000000000003E-3</v>
      </c>
      <c r="H6" s="18">
        <f t="shared" si="1"/>
        <v>6.9246666666666666E-3</v>
      </c>
      <c r="I6" s="18">
        <f>I24/I23</f>
        <v>1.2622400000000001E-2</v>
      </c>
      <c r="J6" s="18">
        <f t="shared" ref="J6:M6" si="2">J24/J23</f>
        <v>5.0119333333333337E-3</v>
      </c>
      <c r="K6" s="18">
        <f t="shared" si="2"/>
        <v>9.3114666666666672E-3</v>
      </c>
      <c r="L6" s="18">
        <f t="shared" si="2"/>
        <v>3.9516799999999998E-2</v>
      </c>
      <c r="M6" s="18">
        <f t="shared" si="2"/>
        <v>1.9135866666666668E-2</v>
      </c>
      <c r="N6" s="18" t="s">
        <v>6</v>
      </c>
      <c r="O6" s="18" t="s">
        <v>6</v>
      </c>
      <c r="P6" s="18" t="s">
        <v>7</v>
      </c>
      <c r="Q6" s="19" t="s">
        <v>8</v>
      </c>
    </row>
    <row r="7" spans="1:17" ht="18.75" customHeight="1">
      <c r="A7" s="20" t="s">
        <v>9</v>
      </c>
      <c r="B7" s="21">
        <f>'[1]قائمة الدخل '!B53/'نسب مالية'!B23</f>
        <v>558.14015600000005</v>
      </c>
      <c r="C7" s="21">
        <f>'[1]قائمة الدخل '!C53/'نسب مالية'!C23</f>
        <v>32.893519866666665</v>
      </c>
      <c r="D7" s="21">
        <f>'[1]قائمة الدخل '!D53/'نسب مالية'!D23</f>
        <v>22.486442466666666</v>
      </c>
      <c r="E7" s="22">
        <f>'[1]قائمة الدخل '!E53/'نسب مالية'!E23</f>
        <v>-4.601378168181439</v>
      </c>
      <c r="F7" s="22">
        <f>'[1]قائمة الدخل '!F53/'نسب مالية'!F23</f>
        <v>118.42247386666666</v>
      </c>
      <c r="G7" s="22">
        <f>'[1]قائمة الدخل '!G53/'نسب مالية'!G23</f>
        <v>72.139627333333337</v>
      </c>
      <c r="H7" s="22">
        <f>'[1]قائمة الدخل '!H53/'نسب مالية'!H23</f>
        <v>39.518770410335698</v>
      </c>
      <c r="I7" s="22">
        <f>'[1]قائمة الدخل '!I53/'نسب مالية'!I23</f>
        <v>35.423257399999997</v>
      </c>
      <c r="J7" s="22">
        <f>'[1]قائمة الدخل '!J53/'نسب مالية'!J23</f>
        <v>27.429776266666668</v>
      </c>
      <c r="K7" s="22">
        <f>'[1]قائمة الدخل '!K53/'نسب مالية'!K23</f>
        <v>11.320743933333333</v>
      </c>
      <c r="L7" s="22">
        <f>'[1]قائمة الدخل '!L53/'نسب مالية'!L23</f>
        <v>6.666666666666667</v>
      </c>
      <c r="M7" s="22">
        <f>'[1]قائمة الدخل '!M53/'نسب مالية'!M23</f>
        <v>4.9822322666666663</v>
      </c>
      <c r="N7" s="22">
        <f>'[1]قائمة الدخل '!N53/'نسب مالية'!N23</f>
        <v>5.5950639999999998</v>
      </c>
      <c r="O7" s="22">
        <f>'[1]قائمة الدخل '!O53/'نسب مالية'!O23</f>
        <v>14.729272466666666</v>
      </c>
      <c r="P7" s="18" t="s">
        <v>10</v>
      </c>
      <c r="Q7" s="20" t="s">
        <v>11</v>
      </c>
    </row>
    <row r="8" spans="1:17" s="28" customFormat="1" ht="18.75" customHeight="1">
      <c r="A8" s="23" t="s">
        <v>12</v>
      </c>
      <c r="B8" s="24">
        <v>30</v>
      </c>
      <c r="C8" s="24">
        <v>20</v>
      </c>
      <c r="D8" s="24">
        <v>20</v>
      </c>
      <c r="E8" s="24">
        <v>20</v>
      </c>
      <c r="F8" s="24">
        <v>25</v>
      </c>
      <c r="G8" s="24">
        <v>17.329999999999998</v>
      </c>
      <c r="H8" s="24">
        <v>20</v>
      </c>
      <c r="I8" s="24">
        <v>25</v>
      </c>
      <c r="J8" s="24">
        <v>15</v>
      </c>
      <c r="K8" s="24" t="s">
        <v>6</v>
      </c>
      <c r="L8" s="24">
        <v>30</v>
      </c>
      <c r="M8" s="24">
        <v>25</v>
      </c>
      <c r="N8" s="25" t="s">
        <v>6</v>
      </c>
      <c r="O8" s="25" t="s">
        <v>6</v>
      </c>
      <c r="P8" s="26" t="s">
        <v>13</v>
      </c>
      <c r="Q8" s="27" t="s">
        <v>14</v>
      </c>
    </row>
    <row r="9" spans="1:17" ht="18.75" customHeight="1">
      <c r="A9" s="16" t="s">
        <v>15</v>
      </c>
      <c r="B9" s="29">
        <f>'[1]قائمة المركز المالي'!B37/'نسب مالية'!B23</f>
        <v>805.60584906666668</v>
      </c>
      <c r="C9" s="29">
        <f>'[1]قائمة المركز المالي'!C37/'نسب مالية'!C23</f>
        <v>279.18085073333333</v>
      </c>
      <c r="D9" s="29">
        <f>'[1]قائمة المركز المالي'!D37/'نسب مالية'!D23</f>
        <v>277.95992360000002</v>
      </c>
      <c r="E9" s="30">
        <f>'[1]قائمة المركز المالي'!E37/'نسب مالية'!E23</f>
        <v>283.32886194545483</v>
      </c>
      <c r="F9" s="30">
        <f>'[1]قائمة المركز المالي'!F37/'نسب مالية'!F23</f>
        <v>317.39248620000001</v>
      </c>
      <c r="G9" s="30">
        <f>'[1]قائمة المركز المالي'!G37/'نسب مالية'!G23</f>
        <v>218.22335186666666</v>
      </c>
      <c r="H9" s="30">
        <f>'[1]قائمة المركز المالي'!H37/'نسب مالية'!H23</f>
        <v>166.08372453333334</v>
      </c>
      <c r="I9" s="30">
        <f>'[1]قائمة المركز المالي'!I37/'نسب مالية'!I23</f>
        <v>152.89434286666668</v>
      </c>
      <c r="J9" s="30">
        <f>'[1]قائمة المركز المالي'!J37/'نسب مالية'!J23</f>
        <v>132.47108546666666</v>
      </c>
      <c r="K9" s="30">
        <f>'[1]قائمة المركز المالي'!K37/'نسب مالية'!K23</f>
        <v>115.0413092</v>
      </c>
      <c r="L9" s="30">
        <f>'[1]قائمة المركز المالي'!L37/'نسب مالية'!L23</f>
        <v>109.72056526666667</v>
      </c>
      <c r="M9" s="30">
        <f>'[1]قائمة المركز المالي'!M37/'نسب مالية'!M23</f>
        <v>108.0538986</v>
      </c>
      <c r="N9" s="30">
        <f>'[1]قائمة المركز المالي'!N37/'نسب مالية'!N23</f>
        <v>109.26885826666667</v>
      </c>
      <c r="O9" s="30">
        <f>'[1]قائمة المركز المالي'!O37/'نسب مالية'!O23</f>
        <v>116.65316246666667</v>
      </c>
      <c r="P9" s="18" t="s">
        <v>16</v>
      </c>
      <c r="Q9" s="19" t="s">
        <v>17</v>
      </c>
    </row>
    <row r="10" spans="1:17" ht="18.75" customHeight="1">
      <c r="A10" s="20" t="s">
        <v>18</v>
      </c>
      <c r="B10" s="21">
        <f t="shared" ref="B10:C10" si="3">B25/B7</f>
        <v>1.5533732713544444</v>
      </c>
      <c r="C10" s="21">
        <f t="shared" si="3"/>
        <v>11.122859501903353</v>
      </c>
      <c r="D10" s="21">
        <f>D25/D7</f>
        <v>26.196673879081697</v>
      </c>
      <c r="E10" s="22">
        <f t="shared" ref="E10:O10" si="4">E25/E7</f>
        <v>-150.93304106201751</v>
      </c>
      <c r="F10" s="22">
        <f t="shared" si="4"/>
        <v>4.1106217773163811</v>
      </c>
      <c r="G10" s="22">
        <f t="shared" si="4"/>
        <v>3.9853269364916133</v>
      </c>
      <c r="H10" s="22">
        <f t="shared" si="4"/>
        <v>5.5669748252709157</v>
      </c>
      <c r="I10" s="22">
        <f t="shared" si="4"/>
        <v>5.8512405468391515</v>
      </c>
      <c r="J10" s="22">
        <f t="shared" si="4"/>
        <v>3.9165467102461045</v>
      </c>
      <c r="K10" s="22">
        <f t="shared" si="4"/>
        <v>7.7954240922411939</v>
      </c>
      <c r="L10" s="22">
        <f t="shared" si="4"/>
        <v>17.784600000000001</v>
      </c>
      <c r="M10" s="22">
        <f t="shared" si="4"/>
        <v>27.773092981989176</v>
      </c>
      <c r="N10" s="22">
        <f t="shared" si="4"/>
        <v>0</v>
      </c>
      <c r="O10" s="22">
        <f t="shared" si="4"/>
        <v>0</v>
      </c>
      <c r="P10" s="18" t="s">
        <v>19</v>
      </c>
      <c r="Q10" s="20" t="s">
        <v>20</v>
      </c>
    </row>
    <row r="11" spans="1:17" ht="18.75" customHeight="1">
      <c r="A11" s="16" t="s">
        <v>21</v>
      </c>
      <c r="B11" s="31">
        <f t="shared" ref="B11:C11" si="5">B8/B25</f>
        <v>3.4602076124567477E-2</v>
      </c>
      <c r="C11" s="31">
        <f t="shared" si="5"/>
        <v>5.4664224997950088E-2</v>
      </c>
      <c r="D11" s="31">
        <f>D8/D25</f>
        <v>3.3951822364065389E-2</v>
      </c>
      <c r="E11" s="26">
        <f>E8/E25</f>
        <v>2.8797696184305256E-2</v>
      </c>
      <c r="F11" s="26">
        <f t="shared" ref="F11:M11" si="6">F8/F25</f>
        <v>5.1356847922101934E-2</v>
      </c>
      <c r="G11" s="26">
        <f t="shared" si="6"/>
        <v>6.0278260869565212E-2</v>
      </c>
      <c r="H11" s="26">
        <f t="shared" si="6"/>
        <v>9.0909090909090912E-2</v>
      </c>
      <c r="I11" s="26">
        <f t="shared" si="6"/>
        <v>0.12061562213537896</v>
      </c>
      <c r="J11" s="26">
        <f t="shared" si="6"/>
        <v>0.13962580284836637</v>
      </c>
      <c r="K11" s="26" t="s">
        <v>6</v>
      </c>
      <c r="L11" s="26">
        <f t="shared" si="6"/>
        <v>0.25302790054316654</v>
      </c>
      <c r="M11" s="26">
        <f t="shared" si="6"/>
        <v>0.18067239036799351</v>
      </c>
      <c r="N11" s="26" t="s">
        <v>6</v>
      </c>
      <c r="O11" s="26" t="s">
        <v>6</v>
      </c>
      <c r="P11" s="18" t="s">
        <v>22</v>
      </c>
      <c r="Q11" s="19" t="s">
        <v>23</v>
      </c>
    </row>
    <row r="12" spans="1:17" ht="18.75" customHeight="1">
      <c r="A12" s="16" t="s">
        <v>24</v>
      </c>
      <c r="B12" s="31">
        <f t="shared" ref="B12:C12" si="7">B8/B7</f>
        <v>5.3749940185274896E-2</v>
      </c>
      <c r="C12" s="31">
        <f t="shared" si="7"/>
        <v>0.6080224944326319</v>
      </c>
      <c r="D12" s="31">
        <f>D8/D7</f>
        <v>0.88942481807193352</v>
      </c>
      <c r="E12" s="26">
        <f>E8/E7</f>
        <v>-4.3465238606772498</v>
      </c>
      <c r="F12" s="26">
        <f t="shared" ref="F12:M12" si="8">F8/F7</f>
        <v>0.21110857748291773</v>
      </c>
      <c r="G12" s="26">
        <f t="shared" si="8"/>
        <v>0.2402285767283466</v>
      </c>
      <c r="H12" s="26">
        <f t="shared" si="8"/>
        <v>0.50608862047917413</v>
      </c>
      <c r="I12" s="26">
        <f t="shared" si="8"/>
        <v>0.7057510188207593</v>
      </c>
      <c r="J12" s="26">
        <f t="shared" si="8"/>
        <v>0.54685097881124045</v>
      </c>
      <c r="K12" s="26" t="s">
        <v>6</v>
      </c>
      <c r="L12" s="26">
        <f t="shared" si="8"/>
        <v>4.5</v>
      </c>
      <c r="M12" s="26">
        <f t="shared" si="8"/>
        <v>5.0178310969685294</v>
      </c>
      <c r="N12" s="26" t="s">
        <v>6</v>
      </c>
      <c r="O12" s="26" t="s">
        <v>6</v>
      </c>
      <c r="P12" s="18" t="s">
        <v>25</v>
      </c>
      <c r="Q12" s="19" t="s">
        <v>26</v>
      </c>
    </row>
    <row r="13" spans="1:17" s="35" customFormat="1" ht="18.75" customHeight="1">
      <c r="A13" s="16" t="s">
        <v>27</v>
      </c>
      <c r="B13" s="32">
        <f>'[1]قائمة الدخل '!B53/'[1]قائمة الدخل '!B8</f>
        <v>0.57747345653010651</v>
      </c>
      <c r="C13" s="32">
        <f>'[1]قائمة الدخل '!C53/'[1]قائمة الدخل '!C8</f>
        <v>0.12007380871316468</v>
      </c>
      <c r="D13" s="32">
        <f>'[1]قائمة الدخل '!D53/'[1]قائمة الدخل '!D8</f>
        <v>7.5871305776523845E-2</v>
      </c>
      <c r="E13" s="33">
        <f>'[1]قائمة الدخل '!E53/'[1]قائمة الدخل '!E8</f>
        <v>-1.7026869371708171E-2</v>
      </c>
      <c r="F13" s="33">
        <f>'[1]قائمة الدخل '!F53/'[1]قائمة الدخل '!F8</f>
        <v>0.72505939690216792</v>
      </c>
      <c r="G13" s="33">
        <f>'[1]قائمة الدخل '!G53/'[1]قائمة الدخل '!G8</f>
        <v>0.41648486045732946</v>
      </c>
      <c r="H13" s="33">
        <f>'[1]قائمة الدخل '!H53/'[1]قائمة الدخل '!H8</f>
        <v>0.3035681917074482</v>
      </c>
      <c r="I13" s="33">
        <f>'[1]قائمة الدخل '!I53/'[1]قائمة الدخل '!I8</f>
        <v>0.42341738051548888</v>
      </c>
      <c r="J13" s="33">
        <f>'[1]قائمة الدخل '!J53/'[1]قائمة الدخل '!J8</f>
        <v>0.21038757068139174</v>
      </c>
      <c r="K13" s="33">
        <f>'[1]قائمة الدخل '!K53/'[1]قائمة الدخل '!K8</f>
        <v>0.10846611805273347</v>
      </c>
      <c r="L13" s="33">
        <f>'[1]قائمة الدخل '!L53/'[1]قائمة الدخل '!L8</f>
        <v>7.2003342792630889E-2</v>
      </c>
      <c r="M13" s="33">
        <f>'[1]قائمة الدخل '!M53/'[1]قائمة الدخل '!M8</f>
        <v>4.5396580992431462E-2</v>
      </c>
      <c r="N13" s="33">
        <f>'[1]قائمة الدخل '!N53/'[1]قائمة الدخل '!N8</f>
        <v>5.5566053820435668E-2</v>
      </c>
      <c r="O13" s="33">
        <f>'[1]قائمة الدخل '!O53/'[1]قائمة الدخل '!O8</f>
        <v>0.151804163975468</v>
      </c>
      <c r="P13" s="18" t="s">
        <v>28</v>
      </c>
      <c r="Q13" s="34" t="s">
        <v>29</v>
      </c>
    </row>
    <row r="14" spans="1:17" ht="18.75" customHeight="1">
      <c r="A14" s="20" t="s">
        <v>30</v>
      </c>
      <c r="B14" s="36">
        <f>'[1]قائمة الدخل '!B53/'[1]قائمة المركز المالي'!B28</f>
        <v>0.58215558925241961</v>
      </c>
      <c r="C14" s="36">
        <f>'[1]قائمة الدخل '!C53/'[1]قائمة المركز المالي'!C28</f>
        <v>9.8320878387162358E-2</v>
      </c>
      <c r="D14" s="36">
        <f>'[1]قائمة الدخل '!D53/'[1]قائمة المركز المالي'!D28</f>
        <v>7.5417386342238935E-2</v>
      </c>
      <c r="E14" s="37">
        <f>'[1]قائمة الدخل '!E53/'[1]قائمة المركز المالي'!E28</f>
        <v>-1.3584417224035385E-2</v>
      </c>
      <c r="F14" s="37">
        <f>'[1]قائمة الدخل '!F53/'[1]قائمة المركز المالي'!F28</f>
        <v>0.33656304054329539</v>
      </c>
      <c r="G14" s="37">
        <f>'[1]قائمة الدخل '!G53/'[1]قائمة المركز المالي'!G28</f>
        <v>0.27863503950247204</v>
      </c>
      <c r="H14" s="37">
        <f>'[1]قائمة الدخل '!H53/'[1]قائمة المركز المالي'!H28</f>
        <v>0.20134688187746336</v>
      </c>
      <c r="I14" s="37">
        <f>'[1]قائمة الدخل '!I53/'[1]قائمة المركز المالي'!I28</f>
        <v>0.20328996180875678</v>
      </c>
      <c r="J14" s="37">
        <f>'[1]قائمة الدخل '!J53/'[1]قائمة المركز المالي'!J28</f>
        <v>0.19128828124608271</v>
      </c>
      <c r="K14" s="37">
        <f>'[1]قائمة الدخل '!K53/'[1]قائمة المركز المالي'!K28</f>
        <v>8.9058586116292179E-2</v>
      </c>
      <c r="L14" s="37">
        <f>'[1]قائمة الدخل '!L53/'[1]قائمة المركز المالي'!L28</f>
        <v>5.8591885153042818E-2</v>
      </c>
      <c r="M14" s="37">
        <f>'[1]قائمة الدخل '!M53/'[1]قائمة المركز المالي'!M28</f>
        <v>4.1601979870228636E-2</v>
      </c>
      <c r="N14" s="37">
        <f>'[1]قائمة الدخل '!N53/'[1]قائمة المركز المالي'!N28</f>
        <v>4.2832758090911083E-2</v>
      </c>
      <c r="O14" s="37">
        <f>'[1]قائمة الدخل '!O53/'[1]قائمة المركز المالي'!O28</f>
        <v>0.11468705619996795</v>
      </c>
      <c r="P14" s="18" t="s">
        <v>31</v>
      </c>
      <c r="Q14" s="20" t="s">
        <v>32</v>
      </c>
    </row>
    <row r="15" spans="1:17" ht="18.75" customHeight="1">
      <c r="A15" s="20" t="s">
        <v>33</v>
      </c>
      <c r="B15" s="36">
        <f>'[1]قائمة الدخل '!B53/'[1]قائمة المركز المالي'!B37</f>
        <v>0.6928203868512528</v>
      </c>
      <c r="C15" s="36">
        <f>'[1]قائمة الدخل '!C53/'[1]قائمة المركز المالي'!C37</f>
        <v>0.11782154750321951</v>
      </c>
      <c r="D15" s="36">
        <f>'[1]قائمة الدخل '!D53/'[1]قائمة المركز المالي'!D37</f>
        <v>8.0898145946485173E-2</v>
      </c>
      <c r="E15" s="37">
        <f>'[1]قائمة الدخل '!E53/'[1]قائمة المركز المالي'!E37</f>
        <v>-1.6240414536614612E-2</v>
      </c>
      <c r="F15" s="37">
        <f>'[1]قائمة الدخل '!F53/'[1]قائمة المركز المالي'!F37</f>
        <v>0.37311051463280248</v>
      </c>
      <c r="G15" s="37">
        <f>'[1]قائمة الدخل '!G53/'[1]قائمة المركز المالي'!G37</f>
        <v>0.33057702906795361</v>
      </c>
      <c r="H15" s="37">
        <f>'[1]قائمة الدخل '!H53/'[1]قائمة المركز المالي'!H37</f>
        <v>0.23794487100633516</v>
      </c>
      <c r="I15" s="37">
        <f>'[1]قائمة الدخل '!I53/'[1]قائمة المركز المالي'!I37</f>
        <v>0.23168455245522898</v>
      </c>
      <c r="J15" s="37">
        <f>'[1]قائمة الدخل '!J53/'[1]قائمة المركز المالي'!J37</f>
        <v>0.20706236511943391</v>
      </c>
      <c r="K15" s="37">
        <f>'[1]قائمة الدخل '!K53/'[1]قائمة المركز المالي'!K37</f>
        <v>9.840590316694113E-2</v>
      </c>
      <c r="L15" s="37">
        <f>'[1]قائمة الدخل '!L53/'[1]قائمة المركز المالي'!L37</f>
        <v>6.0760411236160605E-2</v>
      </c>
      <c r="M15" s="37">
        <f>'[1]قائمة الدخل '!M53/'[1]قائمة المركز المالي'!M37</f>
        <v>4.6108769153347946E-2</v>
      </c>
      <c r="N15" s="37">
        <f>'[1]قائمة الدخل '!N53/'[1]قائمة المركز المالي'!N37</f>
        <v>5.1204561745721279E-2</v>
      </c>
      <c r="O15" s="37">
        <f>'[1]قائمة الدخل '!O53/'[1]قائمة المركز المالي'!O37</f>
        <v>0.12626552212740497</v>
      </c>
      <c r="P15" s="18" t="s">
        <v>34</v>
      </c>
      <c r="Q15" s="20" t="s">
        <v>35</v>
      </c>
    </row>
    <row r="16" spans="1:17" ht="18.75" customHeight="1">
      <c r="A16" s="16" t="s">
        <v>36</v>
      </c>
      <c r="B16" s="17">
        <f>'[1]قائمة المركز المالي'!B60/'[1]قائمة المركز المالي'!B28</f>
        <v>0.15973086199409531</v>
      </c>
      <c r="C16" s="17">
        <f>'[1]قائمة المركز المالي'!C60/'[1]قائمة المركز المالي'!C28</f>
        <v>0.16551021039274916</v>
      </c>
      <c r="D16" s="17">
        <f>'[1]قائمة المركز المالي'!D60/'[1]قائمة المركز المالي'!D28</f>
        <v>6.7748890164575637E-2</v>
      </c>
      <c r="E16" s="18">
        <f>'[1]قائمة المركز المالي'!E60/'[1]قائمة المركز المالي'!E28</f>
        <v>0.16354245797511827</v>
      </c>
      <c r="F16" s="18">
        <f>'[1]قائمة المركز المالي'!F60/'[1]قائمة المركز المالي'!F28</f>
        <v>9.7953482027906338E-2</v>
      </c>
      <c r="G16" s="18">
        <f>'[1]قائمة المركز المالي'!G60/'[1]قائمة المركز المالي'!G28</f>
        <v>0.15712522346737021</v>
      </c>
      <c r="H16" s="18">
        <f>'[1]قائمة المركز المالي'!G60/'[1]قائمة المركز المالي'!G28</f>
        <v>0.15712522346737021</v>
      </c>
      <c r="I16" s="18">
        <f>'[1]قائمة المركز المالي'!H60/'[1]قائمة المركز المالي'!H28</f>
        <v>0.15380869090204999</v>
      </c>
      <c r="J16" s="18">
        <f>'[1]قائمة المركز المالي'!I60/'[1]قائمة المركز المالي'!I28</f>
        <v>0.12255711632720624</v>
      </c>
      <c r="K16" s="18">
        <f>'[1]قائمة المركز المالي'!J60/'[1]قائمة المركز المالي'!J28</f>
        <v>7.3790637738643236E-2</v>
      </c>
      <c r="L16" s="18">
        <f>'[1]قائمة المركز المالي'!K60/'[1]قائمة المركز المالي'!K28</f>
        <v>9.8031883607938589E-2</v>
      </c>
      <c r="M16" s="18">
        <f>'[1]قائمة المركز المالي'!L60/'[1]قائمة المركز المالي'!L28</f>
        <v>2.9648706739462335E-2</v>
      </c>
      <c r="N16" s="18">
        <f>'[1]قائمة المركز المالي'!M60/'[1]قائمة المركز المالي'!M28</f>
        <v>8.8185924469618343E-2</v>
      </c>
      <c r="O16" s="18">
        <f>'[1]قائمة المركز المالي'!N60/'[1]قائمة المركز المالي'!N28</f>
        <v>0.1324478743366814</v>
      </c>
      <c r="P16" s="18" t="s">
        <v>37</v>
      </c>
      <c r="Q16" s="19" t="s">
        <v>38</v>
      </c>
    </row>
    <row r="17" spans="1:17" ht="18.75" customHeight="1">
      <c r="A17" s="16" t="s">
        <v>39</v>
      </c>
      <c r="B17" s="17">
        <f>'[1]قائمة المركز المالي'!B37/'[1]قائمة المركز المالي'!B28</f>
        <v>0.84026913800590475</v>
      </c>
      <c r="C17" s="17">
        <f>'[1]قائمة المركز المالي'!C37/'[1]قائمة المركز المالي'!C28</f>
        <v>0.83448978960725084</v>
      </c>
      <c r="D17" s="17">
        <f>'[1]قائمة المركز المالي'!D37/'[1]قائمة المركز المالي'!D28</f>
        <v>0.93225110983542436</v>
      </c>
      <c r="E17" s="18">
        <f>'[1]قائمة المركز المالي'!E37/'[1]قائمة المركز المالي'!E28</f>
        <v>0.83645754198015199</v>
      </c>
      <c r="F17" s="18">
        <f>'[1]قائمة المركز المالي'!F37/'[1]قائمة المركز المالي'!F28</f>
        <v>0.90204651797209368</v>
      </c>
      <c r="G17" s="18">
        <f>'[1]قائمة المركز المالي'!G37/'[1]قائمة المركز المالي'!G28</f>
        <v>0.84287477653262977</v>
      </c>
      <c r="H17" s="18">
        <f>'[1]قائمة المركز المالي'!H37/'[1]قائمة المركز المالي'!H28</f>
        <v>0.84619130904528983</v>
      </c>
      <c r="I17" s="18">
        <f>'[1]قائمة المركز المالي'!I37/'[1]قائمة المركز المالي'!I28</f>
        <v>0.87744288367279377</v>
      </c>
      <c r="J17" s="18">
        <f>'[1]قائمة المركز المالي'!J37/'[1]قائمة المركز المالي'!J28</f>
        <v>0.92381964793914784</v>
      </c>
      <c r="K17" s="18">
        <f>'[1]قائمة المركز المالي'!K37/'[1]قائمة المركز المالي'!K28</f>
        <v>0.90501263897967943</v>
      </c>
      <c r="L17" s="18">
        <f>'[1]قائمة المركز المالي'!L37/'[1]قائمة المركز المالي'!L28</f>
        <v>0.96431021385472082</v>
      </c>
      <c r="M17" s="18">
        <f>'[1]قائمة المركز المالي'!M37/'[1]قائمة المركز المالي'!M28</f>
        <v>0.90225743679839543</v>
      </c>
      <c r="N17" s="18">
        <f>'[1]قائمة المركز المالي'!N37/'[1]قائمة المركز المالي'!N28</f>
        <v>0.83650277691304031</v>
      </c>
      <c r="O17" s="18">
        <f>'[1]قائمة المركز المالي'!O37/'[1]قائمة المركز المالي'!O28</f>
        <v>0.90830065300205975</v>
      </c>
      <c r="P17" s="18" t="s">
        <v>40</v>
      </c>
      <c r="Q17" s="19" t="s">
        <v>41</v>
      </c>
    </row>
    <row r="18" spans="1:17" ht="18.75" customHeight="1">
      <c r="A18" s="38" t="s">
        <v>42</v>
      </c>
      <c r="B18" s="39">
        <f t="shared" ref="B18:C18" si="9">B25/B9</f>
        <v>1.0762086707841825</v>
      </c>
      <c r="C18" s="39">
        <f t="shared" si="9"/>
        <v>1.3105125191751421</v>
      </c>
      <c r="D18" s="39">
        <f>D25/D9</f>
        <v>2.1192623467824268</v>
      </c>
      <c r="E18" s="40">
        <f t="shared" ref="E18:M18" si="10">E25/E9</f>
        <v>2.4512151541190392</v>
      </c>
      <c r="F18" s="40">
        <f t="shared" si="10"/>
        <v>1.5337162067953203</v>
      </c>
      <c r="G18" s="40">
        <f t="shared" si="10"/>
        <v>1.3174575385298866</v>
      </c>
      <c r="H18" s="40">
        <f t="shared" si="10"/>
        <v>1.3246331066946031</v>
      </c>
      <c r="I18" s="40">
        <f t="shared" si="10"/>
        <v>1.3556420474023181</v>
      </c>
      <c r="J18" s="40">
        <f t="shared" si="10"/>
        <v>0.81096942492429658</v>
      </c>
      <c r="K18" s="40">
        <f t="shared" si="10"/>
        <v>0.76711574836632679</v>
      </c>
      <c r="L18" s="40">
        <f t="shared" si="10"/>
        <v>1.0805996096706221</v>
      </c>
      <c r="M18" s="40">
        <f t="shared" si="10"/>
        <v>1.2805831329810067</v>
      </c>
      <c r="N18" s="40" t="s">
        <v>6</v>
      </c>
      <c r="O18" s="40" t="s">
        <v>6</v>
      </c>
      <c r="P18" s="41" t="s">
        <v>43</v>
      </c>
      <c r="Q18" s="42" t="s">
        <v>44</v>
      </c>
    </row>
    <row r="20" spans="1:17" hidden="1">
      <c r="A20" t="s">
        <v>45</v>
      </c>
      <c r="B20"/>
      <c r="C20"/>
      <c r="D20" s="43"/>
      <c r="E20"/>
      <c r="F20" s="43"/>
      <c r="G20"/>
      <c r="H20"/>
      <c r="I20"/>
      <c r="J20" s="28"/>
      <c r="K20" s="44"/>
      <c r="L20" s="45"/>
      <c r="M20" s="45"/>
      <c r="N20" s="45"/>
      <c r="O20" s="45"/>
    </row>
    <row r="21" spans="1:17" hidden="1">
      <c r="A21"/>
      <c r="B21"/>
      <c r="C21"/>
      <c r="D21" s="43"/>
      <c r="E21"/>
      <c r="F21" s="43"/>
      <c r="G21"/>
      <c r="H21"/>
      <c r="I21"/>
      <c r="J21" s="28"/>
      <c r="K21" s="44"/>
      <c r="L21" s="45"/>
      <c r="M21" s="45"/>
      <c r="N21" s="45"/>
      <c r="O21" s="45"/>
      <c r="Q21" s="46" t="s">
        <v>46</v>
      </c>
    </row>
    <row r="22" spans="1:17" hidden="1">
      <c r="A22"/>
      <c r="B22"/>
      <c r="C22"/>
      <c r="D22" s="43"/>
      <c r="E22"/>
      <c r="F22" s="43"/>
      <c r="G22"/>
      <c r="H22"/>
      <c r="I22"/>
      <c r="J22" s="28"/>
      <c r="K22" s="44"/>
      <c r="L22" s="45"/>
      <c r="M22" s="45"/>
      <c r="N22" s="45"/>
      <c r="O22" s="45"/>
      <c r="Q22" s="46"/>
    </row>
    <row r="23" spans="1:17" hidden="1">
      <c r="A23" s="2" t="s">
        <v>47</v>
      </c>
      <c r="B23" s="45">
        <v>15000000</v>
      </c>
      <c r="C23" s="45">
        <v>15000000</v>
      </c>
      <c r="D23" s="47">
        <v>15000000</v>
      </c>
      <c r="E23" s="48">
        <f>'[1]قائمة المركز المالي'!E31/'نسب مالية'!E26</f>
        <v>15000000</v>
      </c>
      <c r="F23" s="49">
        <v>15000000</v>
      </c>
      <c r="G23" s="50">
        <v>15000000</v>
      </c>
      <c r="H23" s="50">
        <f>'[1]قائمة المركز المالي'!I31/'نسب مالية'!H26</f>
        <v>15000000</v>
      </c>
      <c r="I23" s="50">
        <f>'[1]قائمة المركز المالي'!J31/'نسب مالية'!I26</f>
        <v>15000000</v>
      </c>
      <c r="J23" s="51">
        <v>15000000</v>
      </c>
      <c r="K23" s="44">
        <v>15000000</v>
      </c>
      <c r="L23" s="45">
        <v>15000000</v>
      </c>
      <c r="M23" s="45">
        <v>15000000</v>
      </c>
      <c r="N23" s="45">
        <v>15000000</v>
      </c>
      <c r="O23" s="45">
        <v>15000000</v>
      </c>
    </row>
    <row r="24" spans="1:17" hidden="1">
      <c r="A24" s="2" t="s">
        <v>48</v>
      </c>
      <c r="B24" s="48">
        <v>431367</v>
      </c>
      <c r="C24" s="48">
        <v>180667</v>
      </c>
      <c r="D24" s="47">
        <v>40134</v>
      </c>
      <c r="E24" s="47">
        <v>550153</v>
      </c>
      <c r="F24" s="47">
        <v>178267</v>
      </c>
      <c r="G24" s="45">
        <v>67884</v>
      </c>
      <c r="H24" s="45">
        <v>103870</v>
      </c>
      <c r="I24" s="45">
        <v>189336</v>
      </c>
      <c r="J24" s="44">
        <v>75179</v>
      </c>
      <c r="K24" s="44">
        <v>139672</v>
      </c>
      <c r="L24" s="45">
        <f>[2]Period_Market_Summary_AR!$C$10</f>
        <v>592752</v>
      </c>
      <c r="M24" s="45">
        <f>[3]Period_Market_Summary_AR!$C$9</f>
        <v>287038</v>
      </c>
      <c r="N24" s="2">
        <v>0</v>
      </c>
      <c r="O24" s="2">
        <v>0</v>
      </c>
    </row>
    <row r="25" spans="1:17" hidden="1">
      <c r="A25" s="2" t="s">
        <v>49</v>
      </c>
      <c r="B25" s="2">
        <v>867</v>
      </c>
      <c r="C25" s="2">
        <v>365.87</v>
      </c>
      <c r="D25" s="3">
        <v>589.07000000000005</v>
      </c>
      <c r="E25" s="3">
        <v>694.5</v>
      </c>
      <c r="F25" s="3">
        <v>486.79</v>
      </c>
      <c r="G25" s="2">
        <v>287.5</v>
      </c>
      <c r="H25" s="2">
        <v>220</v>
      </c>
      <c r="I25" s="2">
        <v>207.27</v>
      </c>
      <c r="J25" s="52">
        <v>107.43</v>
      </c>
      <c r="K25" s="28">
        <f>441.25/5</f>
        <v>88.25</v>
      </c>
      <c r="L25" s="53">
        <f>[2]Period_Market_Summary_AR!$H$10/5</f>
        <v>118.56400000000001</v>
      </c>
      <c r="M25" s="53">
        <f>[2]Period_Market_Summary_AR!$G$10/5</f>
        <v>138.37200000000001</v>
      </c>
      <c r="N25" s="2">
        <v>0</v>
      </c>
      <c r="O25" s="2">
        <v>0</v>
      </c>
    </row>
    <row r="26" spans="1:17" hidden="1">
      <c r="A26" s="2" t="s">
        <v>50</v>
      </c>
      <c r="B26" s="2">
        <v>100</v>
      </c>
      <c r="C26" s="2">
        <v>100</v>
      </c>
      <c r="D26" s="3">
        <v>100</v>
      </c>
      <c r="E26" s="3">
        <v>100</v>
      </c>
      <c r="F26" s="3">
        <v>100</v>
      </c>
      <c r="G26" s="2">
        <v>100</v>
      </c>
      <c r="H26" s="2">
        <v>100</v>
      </c>
      <c r="I26" s="2">
        <v>100</v>
      </c>
      <c r="J26" s="44">
        <v>100</v>
      </c>
      <c r="K26" s="28">
        <v>100</v>
      </c>
      <c r="L26" s="2">
        <v>100</v>
      </c>
      <c r="M26" s="2">
        <v>100</v>
      </c>
      <c r="N26" s="2">
        <v>100</v>
      </c>
      <c r="O26" s="2">
        <v>100</v>
      </c>
    </row>
    <row r="27" spans="1:17">
      <c r="J27" s="28"/>
      <c r="K27" s="28"/>
    </row>
    <row r="30" spans="1:17">
      <c r="K30" s="54"/>
      <c r="L30" s="54"/>
    </row>
    <row r="32" spans="1:17">
      <c r="J32" s="54"/>
      <c r="K32" s="54"/>
      <c r="L32" s="5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2022-02-02T11:46:29Z</dcterms:created>
  <dcterms:modified xsi:type="dcterms:W3CDTF">2022-02-02T11:46:41Z</dcterms:modified>
</cp:coreProperties>
</file>