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24000" windowHeight="9735"/>
  </bookViews>
  <sheets>
    <sheet name="نسب مالية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H24" i="1"/>
  <c r="I24" i="1"/>
  <c r="J24" i="1"/>
  <c r="K24" i="1"/>
  <c r="L24" i="1"/>
  <c r="M24" i="1"/>
  <c r="N24" i="1"/>
  <c r="O24" i="1"/>
  <c r="L25" i="1"/>
  <c r="K26" i="1"/>
  <c r="L26" i="1"/>
  <c r="L10" i="1" l="1"/>
  <c r="K10" i="1"/>
  <c r="L6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J13" i="1"/>
  <c r="O9" i="1"/>
  <c r="N9" i="1"/>
  <c r="M9" i="1"/>
  <c r="L9" i="1"/>
  <c r="L13" i="1" s="1"/>
  <c r="K9" i="1"/>
  <c r="K13" i="1" s="1"/>
  <c r="J9" i="1"/>
  <c r="I9" i="1"/>
  <c r="I13" i="1" s="1"/>
  <c r="H9" i="1"/>
  <c r="H13" i="1" s="1"/>
  <c r="G9" i="1"/>
  <c r="G13" i="1" s="1"/>
  <c r="F9" i="1"/>
  <c r="F13" i="1" s="1"/>
  <c r="E9" i="1"/>
  <c r="E13" i="1" s="1"/>
  <c r="D9" i="1"/>
  <c r="D13" i="1" s="1"/>
  <c r="C9" i="1"/>
  <c r="C13" i="1" s="1"/>
  <c r="O7" i="1"/>
  <c r="N7" i="1"/>
  <c r="M7" i="1"/>
  <c r="L7" i="1"/>
  <c r="K7" i="1"/>
  <c r="J7" i="1"/>
  <c r="J10" i="1" s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C10" i="1" s="1"/>
  <c r="B7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<sst xmlns="http://schemas.openxmlformats.org/spreadsheetml/2006/main" count="95" uniqueCount="55">
  <si>
    <t>شركة العقيلة للتأمين التكافلي</t>
  </si>
  <si>
    <t>النسب المالية</t>
  </si>
  <si>
    <t>Financial Ratios</t>
  </si>
  <si>
    <t>النسب</t>
  </si>
  <si>
    <t>عن الفترة من 28/12/2006 ولغاية 31/12/2007</t>
  </si>
  <si>
    <t>شرح النسبة</t>
  </si>
  <si>
    <t xml:space="preserve"> (%) معدل دوران السهم</t>
  </si>
  <si>
    <t>*</t>
  </si>
  <si>
    <t>عدد الأسهم المتداولة / عددالأسهم</t>
  </si>
  <si>
    <t>Turnover Ratio  (%)</t>
  </si>
  <si>
    <t>عائد السهم الواحد (ليرة سورية)</t>
  </si>
  <si>
    <t>صافي الأرباح / عددالأسهم</t>
  </si>
  <si>
    <t>Earnings per share (S.P)</t>
  </si>
  <si>
    <t>الأرباح الموزعة للسهم الواحد (ليرة سورية)</t>
  </si>
  <si>
    <t>الأرباح الموزعة / عدد الأسهم</t>
  </si>
  <si>
    <t>Cash Dividendens per share (S.P)</t>
  </si>
  <si>
    <t>القيمة الدفترية للسهم الواحد (ليرة سورية)</t>
  </si>
  <si>
    <t>صافي حقوق المساهمين / عدد الأسهم</t>
  </si>
  <si>
    <t>Book Value per share (S.P)</t>
  </si>
  <si>
    <t>القيمة السوقية الى العائد (مره)</t>
  </si>
  <si>
    <t>القيمة السوقية / العائد</t>
  </si>
  <si>
    <t>Price Earnings ratio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</si>
  <si>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</si>
  <si>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</si>
  <si>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</si>
  <si>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عائد السهم</t>
  </si>
  <si>
    <t>الربح الموزع للسهم / عائد السهم</t>
  </si>
  <si>
    <t>Cash Dividends to Earnings  (%)</t>
  </si>
  <si>
    <t>القيمة السوقية الى القيمة الدفترية (مره)</t>
  </si>
  <si>
    <t>القيمة السوقية / القيمة الدفترية</t>
  </si>
  <si>
    <t>Price Book Value Ratio (times)</t>
  </si>
  <si>
    <t>العائد على مجموع الموجودات  (%)</t>
  </si>
  <si>
    <t>صافي الربح / مجموع الموجودات</t>
  </si>
  <si>
    <t>Returns on Assets  (%)</t>
  </si>
  <si>
    <t>العائد على حقوق المساهمين  (%)</t>
  </si>
  <si>
    <t>صافي الربح / صافي حقوق المساهمين</t>
  </si>
  <si>
    <t>Return on Equity  (%)</t>
  </si>
  <si>
    <t xml:space="preserve"> (%) صافي الأقساط المتحققة الى حقوق المساهمين</t>
  </si>
  <si>
    <t>صافي الأقساط / صافي حقوق المساهمين</t>
  </si>
  <si>
    <t>Net Insurance Premium to Net Equity</t>
  </si>
  <si>
    <t xml:space="preserve"> (%) صافي الإحتياطات الفنية الى صافي الأقساط المتحققة</t>
  </si>
  <si>
    <t xml:space="preserve">الإحتياطيات الفنية والحسابية / صافي الاقساط </t>
  </si>
  <si>
    <t>Net Technical Reserves to Net Realized Premiums  (%)</t>
  </si>
  <si>
    <t xml:space="preserve"> (%) معدل المديونية</t>
  </si>
  <si>
    <t>المطلوبات متداولة / مجموع الموجودات</t>
  </si>
  <si>
    <t>Current Liabilities to Total Assets  (%)</t>
  </si>
  <si>
    <t xml:space="preserve"> (%) نسبة الملكية</t>
  </si>
  <si>
    <t>حقوق المساهمين / مجموع الموجودات</t>
  </si>
  <si>
    <t>Equity Ratio  (%)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</si>
  <si>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</si>
  <si>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The market value has been adjusted and the average number of shares has been re-calculated for the comparative periods due to modification of the nominal value per share from 500 SP to 100 SP during the year 2012</t>
  </si>
  <si>
    <t>عدد الأسهم المكتتب بها</t>
  </si>
  <si>
    <t>عدد الأسهم المتداولة</t>
  </si>
  <si>
    <t>القيمة السوقية للسهم</t>
  </si>
  <si>
    <t>القيمة الإسمية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</si>
</sst>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 vertical="center" wrapText="1" indent="1"/>
    </xf>
    <xf numFmtId="0" fontId="4" fillId="3" borderId="6" xfId="0" applyFont="1" applyFill="1" applyBorder="1" applyAlignment="1">
      <alignment horizontal="right" vertical="center" wrapText="1"/>
    </xf>
    <xf numFmtId="10" fontId="4" fillId="0" borderId="6" xfId="2" applyNumberFormat="1" applyFont="1" applyFill="1" applyBorder="1"/>
    <xf numFmtId="10" fontId="4" fillId="0" borderId="6" xfId="2" applyNumberFormat="1" applyFont="1" applyFill="1" applyBorder="1" applyAlignment="1">
      <alignment horizontal="center" wrapText="1"/>
    </xf>
    <xf numFmtId="10" fontId="4" fillId="3" borderId="6" xfId="2" applyNumberFormat="1" applyFont="1" applyFill="1" applyBorder="1" applyAlignment="1">
      <alignment horizontal="center" wrapText="1"/>
    </xf>
    <xf numFmtId="10" fontId="4" fillId="3" borderId="7" xfId="2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right" vertical="center"/>
    </xf>
    <xf numFmtId="39" fontId="4" fillId="3" borderId="6" xfId="0" applyNumberFormat="1" applyFont="1" applyFill="1" applyBorder="1" applyAlignment="1">
      <alignment horizontal="left" wrapText="1"/>
    </xf>
    <xf numFmtId="39" fontId="4" fillId="3" borderId="6" xfId="0" applyNumberFormat="1" applyFont="1" applyFill="1" applyBorder="1" applyAlignment="1">
      <alignment horizontal="center" wrapText="1"/>
    </xf>
    <xf numFmtId="39" fontId="4" fillId="3" borderId="7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0" fontId="4" fillId="0" borderId="6" xfId="0" applyFont="1" applyFill="1" applyBorder="1" applyAlignment="1">
      <alignment horizontal="right" vertical="center" wrapText="1"/>
    </xf>
    <xf numFmtId="43" fontId="4" fillId="0" borderId="6" xfId="1" applyFont="1" applyFill="1" applyBorder="1"/>
    <xf numFmtId="2" fontId="4" fillId="0" borderId="6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39" fontId="4" fillId="0" borderId="6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2" fontId="4" fillId="3" borderId="6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43" fontId="4" fillId="0" borderId="6" xfId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/>
    <xf numFmtId="0" fontId="4" fillId="0" borderId="9" xfId="0" applyFont="1" applyFill="1" applyBorder="1"/>
    <xf numFmtId="10" fontId="4" fillId="0" borderId="6" xfId="2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right" vertical="center" wrapText="1"/>
    </xf>
    <xf numFmtId="10" fontId="4" fillId="0" borderId="10" xfId="2" applyNumberFormat="1" applyFont="1" applyFill="1" applyBorder="1"/>
    <xf numFmtId="10" fontId="4" fillId="3" borderId="10" xfId="2" applyNumberFormat="1" applyFont="1" applyFill="1" applyBorder="1" applyAlignment="1">
      <alignment horizontal="center" wrapText="1"/>
    </xf>
    <xf numFmtId="10" fontId="4" fillId="3" borderId="11" xfId="2" applyNumberFormat="1" applyFont="1" applyFill="1" applyBorder="1" applyAlignment="1">
      <alignment horizontal="center" wrapText="1"/>
    </xf>
    <xf numFmtId="164" fontId="4" fillId="3" borderId="10" xfId="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165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I%20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583;&#1604;&#1610;&#1604;%20&#1575;&#1604;&#1588;&#1585;&#1603;&#1575;&#1578;%202010\&#1605;&#1604;&#1601;&#1575;&#1578;%20&#1605;&#1587;&#1575;&#1593;&#1583;&#1577;\&#1605;&#1593;&#1604;&#1608;&#1605;&#1575;&#1578;%20&#1578;&#1583;&#1575;&#1608;&#1604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يانات التداول"/>
      <sheetName val="معلومات عامة"/>
      <sheetName val="حركة الاسعار"/>
      <sheetName val="تقرير الملكية"/>
      <sheetName val="قيم التداول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20">
          <cell r="C20">
            <v>8796380934</v>
          </cell>
          <cell r="D20">
            <v>7718315090</v>
          </cell>
          <cell r="E20">
            <v>7608777288</v>
          </cell>
          <cell r="F20">
            <v>5334591781</v>
          </cell>
          <cell r="G20">
            <v>4372223863</v>
          </cell>
          <cell r="H20">
            <v>3949644530</v>
          </cell>
          <cell r="I20">
            <v>3752005762</v>
          </cell>
          <cell r="J20">
            <v>3432341507</v>
          </cell>
          <cell r="K20">
            <v>2962709002</v>
          </cell>
          <cell r="L20">
            <v>3326960901</v>
          </cell>
          <cell r="M20">
            <v>2421495534</v>
          </cell>
          <cell r="N20">
            <v>2012418944</v>
          </cell>
          <cell r="O20">
            <v>2059611345</v>
          </cell>
        </row>
        <row r="24">
          <cell r="C24">
            <v>1306544926</v>
          </cell>
          <cell r="D24">
            <v>1615129184</v>
          </cell>
          <cell r="E24">
            <v>1190204595</v>
          </cell>
          <cell r="F24">
            <v>1225415920</v>
          </cell>
          <cell r="G24">
            <v>1037975980</v>
          </cell>
          <cell r="H24">
            <v>1336039395</v>
          </cell>
          <cell r="I24">
            <v>1292783825</v>
          </cell>
          <cell r="J24">
            <v>1316940796</v>
          </cell>
          <cell r="K24">
            <v>872132037</v>
          </cell>
          <cell r="L24">
            <v>869173240</v>
          </cell>
          <cell r="M24">
            <v>340607261</v>
          </cell>
          <cell r="N24">
            <v>7672020</v>
          </cell>
        </row>
        <row r="29">
          <cell r="C29">
            <v>1855876766</v>
          </cell>
          <cell r="D29">
            <v>2536611060</v>
          </cell>
          <cell r="E29">
            <v>1927110017</v>
          </cell>
          <cell r="F29">
            <v>1443631434</v>
          </cell>
          <cell r="G29">
            <v>1337275281</v>
          </cell>
          <cell r="H29">
            <v>1563965649</v>
          </cell>
          <cell r="I29">
            <v>1532495109</v>
          </cell>
          <cell r="J29">
            <v>1524488466</v>
          </cell>
          <cell r="K29">
            <v>1081514338</v>
          </cell>
          <cell r="L29">
            <v>1168817053</v>
          </cell>
          <cell r="M29">
            <v>422611676</v>
          </cell>
          <cell r="N29">
            <v>42595427</v>
          </cell>
          <cell r="O29">
            <v>67027858</v>
          </cell>
        </row>
        <row r="41">
          <cell r="C41">
            <v>3000000000</v>
          </cell>
          <cell r="D41">
            <v>2350000000</v>
          </cell>
          <cell r="E41">
            <v>2000000000</v>
          </cell>
          <cell r="H41">
            <v>2000000000</v>
          </cell>
          <cell r="I41">
            <v>2000000000</v>
          </cell>
          <cell r="J41">
            <v>2000000000</v>
          </cell>
          <cell r="K41">
            <v>2000000000</v>
          </cell>
          <cell r="L41">
            <v>2000000000</v>
          </cell>
          <cell r="M41">
            <v>2000000000</v>
          </cell>
          <cell r="N41">
            <v>2000000000</v>
          </cell>
          <cell r="O41">
            <v>2000000000</v>
          </cell>
        </row>
        <row r="46">
          <cell r="C46">
            <v>6746244509</v>
          </cell>
          <cell r="D46">
            <v>5181704030</v>
          </cell>
          <cell r="E46">
            <v>5360352079</v>
          </cell>
          <cell r="F46">
            <v>3469508550</v>
          </cell>
          <cell r="G46">
            <v>2823680705</v>
          </cell>
          <cell r="H46">
            <v>2347666016</v>
          </cell>
          <cell r="I46">
            <v>2204361310</v>
          </cell>
          <cell r="J46">
            <v>1907853041</v>
          </cell>
          <cell r="K46">
            <v>1881194664</v>
          </cell>
          <cell r="L46">
            <v>2158143848</v>
          </cell>
          <cell r="M46">
            <v>1998883858</v>
          </cell>
          <cell r="N46">
            <v>1969823517</v>
          </cell>
          <cell r="O46">
            <v>1992583487</v>
          </cell>
        </row>
      </sheetData>
      <sheetData sheetId="6">
        <row r="11">
          <cell r="C11">
            <v>920629744</v>
          </cell>
          <cell r="D11">
            <v>724100371</v>
          </cell>
          <cell r="E11">
            <v>466537162</v>
          </cell>
          <cell r="F11">
            <v>391108983</v>
          </cell>
          <cell r="G11">
            <v>341457777</v>
          </cell>
          <cell r="H11">
            <v>306672402</v>
          </cell>
          <cell r="I11">
            <v>316307530</v>
          </cell>
          <cell r="J11">
            <v>386637264</v>
          </cell>
          <cell r="K11">
            <v>540792937</v>
          </cell>
          <cell r="L11">
            <v>413120676</v>
          </cell>
          <cell r="M11">
            <v>159293523</v>
          </cell>
          <cell r="N11">
            <v>659333</v>
          </cell>
          <cell r="O11"/>
        </row>
        <row r="82">
          <cell r="C82">
            <v>1710475181</v>
          </cell>
          <cell r="D82">
            <v>781571236</v>
          </cell>
          <cell r="E82">
            <v>1833554</v>
          </cell>
          <cell r="F82">
            <v>446306140</v>
          </cell>
          <cell r="G82">
            <v>417644887</v>
          </cell>
          <cell r="H82">
            <v>189705111</v>
          </cell>
          <cell r="I82">
            <v>160131710</v>
          </cell>
          <cell r="J82">
            <v>37327104</v>
          </cell>
          <cell r="K82">
            <v>-142822713</v>
          </cell>
          <cell r="L82">
            <v>140825151</v>
          </cell>
          <cell r="M82">
            <v>18000062</v>
          </cell>
          <cell r="N82">
            <v>-22759970</v>
          </cell>
          <cell r="O82">
            <v>-7416513</v>
          </cell>
        </row>
        <row r="86">
          <cell r="B86">
            <v>39.336631300000001</v>
          </cell>
          <cell r="C86">
            <v>57.02</v>
          </cell>
          <cell r="D86">
            <v>26.12</v>
          </cell>
          <cell r="E86">
            <v>0.09</v>
          </cell>
          <cell r="F86">
            <v>22.32</v>
          </cell>
          <cell r="G86">
            <v>20.88</v>
          </cell>
          <cell r="H86">
            <v>9.4852555499999998</v>
          </cell>
          <cell r="I86">
            <v>8.0065854999999999</v>
          </cell>
          <cell r="J86">
            <v>1.87</v>
          </cell>
          <cell r="K86">
            <v>-7.14</v>
          </cell>
          <cell r="L86">
            <v>35.21</v>
          </cell>
          <cell r="M86">
            <v>4.5</v>
          </cell>
          <cell r="N86">
            <v>-5.69</v>
          </cell>
          <cell r="O86">
            <v>-1.85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10">
          <cell r="C10">
            <v>592752</v>
          </cell>
        </row>
        <row r="20">
          <cell r="C20">
            <v>90312</v>
          </cell>
          <cell r="H20">
            <v>875.95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rightToLeft="1" tabSelected="1" topLeftCell="A4" zoomScale="90" zoomScaleNormal="90" workbookViewId="0">
      <selection activeCell="C12" sqref="C12"/>
    </sheetView>
  </sheetViews>
  <sheetFormatPr defaultColWidth="45" defaultRowHeight="16.5" x14ac:dyDescent="0.25"/>
  <cols>
    <col min="1" max="1" width="48.42578125" style="5" customWidth="1"/>
    <col min="2" max="2" width="26.42578125" style="5" customWidth="1"/>
    <col min="3" max="3" width="19.28515625" style="5" customWidth="1"/>
    <col min="4" max="4" width="14.140625" style="5" bestFit="1" customWidth="1"/>
    <col min="5" max="5" width="15.85546875" style="5" bestFit="1" customWidth="1"/>
    <col min="6" max="6" width="15.85546875" style="60" bestFit="1" customWidth="1"/>
    <col min="7" max="14" width="15.85546875" style="5" bestFit="1" customWidth="1"/>
    <col min="15" max="15" width="33" style="5" bestFit="1" customWidth="1"/>
    <col min="16" max="16" width="38.7109375" style="5" customWidth="1"/>
    <col min="17" max="17" width="41.28515625" style="5" customWidth="1"/>
    <col min="18" max="16384" width="45" style="5"/>
  </cols>
  <sheetData>
    <row r="1" spans="1:17" ht="18" x14ac:dyDescent="0.25">
      <c r="A1" s="1" t="s">
        <v>0</v>
      </c>
      <c r="B1" s="1"/>
      <c r="C1" s="2"/>
      <c r="D1" s="2"/>
      <c r="E1" s="2"/>
      <c r="F1" s="3"/>
      <c r="G1" s="2"/>
      <c r="H1" s="2"/>
      <c r="I1" s="4"/>
      <c r="J1" s="4"/>
    </row>
    <row r="2" spans="1:17" ht="18" x14ac:dyDescent="0.25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8" t="s">
        <v>2</v>
      </c>
    </row>
    <row r="3" spans="1:17" x14ac:dyDescent="0.25">
      <c r="A3" s="9"/>
      <c r="B3" s="10"/>
      <c r="C3" s="10"/>
      <c r="D3" s="10"/>
      <c r="E3" s="10"/>
      <c r="F3" s="11"/>
      <c r="G3" s="10"/>
      <c r="H3" s="10"/>
      <c r="Q3" s="12"/>
    </row>
    <row r="4" spans="1:17" ht="35.25" customHeight="1" x14ac:dyDescent="0.25">
      <c r="A4" s="13" t="s">
        <v>3</v>
      </c>
      <c r="B4" s="14">
        <v>2020</v>
      </c>
      <c r="C4" s="15">
        <v>2019</v>
      </c>
      <c r="D4" s="15">
        <v>2018</v>
      </c>
      <c r="E4" s="15">
        <v>2017</v>
      </c>
      <c r="F4" s="15">
        <v>2016</v>
      </c>
      <c r="G4" s="15">
        <v>2015</v>
      </c>
      <c r="H4" s="15">
        <v>2014</v>
      </c>
      <c r="I4" s="15">
        <v>2013</v>
      </c>
      <c r="J4" s="15">
        <v>2012</v>
      </c>
      <c r="K4" s="15">
        <v>2011</v>
      </c>
      <c r="L4" s="15">
        <v>2010</v>
      </c>
      <c r="M4" s="15">
        <v>2009</v>
      </c>
      <c r="N4" s="15">
        <v>2008</v>
      </c>
      <c r="O4" s="15" t="s">
        <v>4</v>
      </c>
      <c r="P4" s="14" t="s">
        <v>5</v>
      </c>
      <c r="Q4" s="16" t="s">
        <v>2</v>
      </c>
    </row>
    <row r="5" spans="1:17" ht="18" customHeight="1" x14ac:dyDescent="0.25">
      <c r="A5" s="17"/>
      <c r="B5" s="18"/>
      <c r="C5" s="17"/>
      <c r="D5" s="17"/>
      <c r="E5" s="17"/>
      <c r="F5" s="19"/>
      <c r="G5" s="17"/>
      <c r="H5" s="20"/>
      <c r="I5" s="20"/>
      <c r="J5" s="20"/>
      <c r="K5" s="20"/>
      <c r="L5" s="21"/>
      <c r="M5" s="21"/>
      <c r="N5" s="19"/>
      <c r="O5" s="19"/>
      <c r="P5" s="22"/>
      <c r="Q5" s="23"/>
    </row>
    <row r="6" spans="1:17" ht="18" customHeight="1" x14ac:dyDescent="0.25">
      <c r="A6" s="24" t="s">
        <v>6</v>
      </c>
      <c r="B6" s="25">
        <v>1.8246450000000001E-2</v>
      </c>
      <c r="C6" s="26">
        <f t="shared" ref="C6:L6" si="0">C25/C24</f>
        <v>1.2488633333333334E-2</v>
      </c>
      <c r="D6" s="26">
        <f t="shared" si="0"/>
        <v>5.487676595744681E-2</v>
      </c>
      <c r="E6" s="26">
        <f t="shared" si="0"/>
        <v>7.3823949999999999E-2</v>
      </c>
      <c r="F6" s="26">
        <f t="shared" si="0"/>
        <v>3.2956850000000003E-2</v>
      </c>
      <c r="G6" s="26">
        <f t="shared" si="0"/>
        <v>2.1664000000000002E-3</v>
      </c>
      <c r="H6" s="27">
        <f t="shared" si="0"/>
        <v>6.525E-5</v>
      </c>
      <c r="I6" s="27">
        <f t="shared" si="0"/>
        <v>0.13781684999999999</v>
      </c>
      <c r="J6" s="27">
        <f t="shared" si="0"/>
        <v>2.8614000000000001E-2</v>
      </c>
      <c r="K6" s="27">
        <f t="shared" si="0"/>
        <v>1.8533250000000001E-2</v>
      </c>
      <c r="L6" s="27">
        <f t="shared" si="0"/>
        <v>4.5155999999999998E-3</v>
      </c>
      <c r="M6" s="27" t="s">
        <v>7</v>
      </c>
      <c r="N6" s="27" t="s">
        <v>7</v>
      </c>
      <c r="O6" s="28" t="s">
        <v>7</v>
      </c>
      <c r="P6" s="29" t="s">
        <v>8</v>
      </c>
      <c r="Q6" s="30" t="s">
        <v>9</v>
      </c>
    </row>
    <row r="7" spans="1:17" ht="18" customHeight="1" x14ac:dyDescent="0.25">
      <c r="A7" s="31" t="s">
        <v>10</v>
      </c>
      <c r="B7" s="32">
        <f>'[1]قائمة الدخل'!B86</f>
        <v>39.336631300000001</v>
      </c>
      <c r="C7" s="33">
        <f>'[1]قائمة الدخل'!C86</f>
        <v>57.02</v>
      </c>
      <c r="D7" s="33">
        <f>'[1]قائمة الدخل'!D86</f>
        <v>26.12</v>
      </c>
      <c r="E7" s="33">
        <f>'[1]قائمة الدخل'!E86</f>
        <v>0.09</v>
      </c>
      <c r="F7" s="33">
        <f>'[1]قائمة الدخل'!F86</f>
        <v>22.32</v>
      </c>
      <c r="G7" s="33">
        <f>'[1]قائمة الدخل'!G86</f>
        <v>20.88</v>
      </c>
      <c r="H7" s="33">
        <f>'[1]قائمة الدخل'!H86</f>
        <v>9.4852555499999998</v>
      </c>
      <c r="I7" s="33">
        <f>'[1]قائمة الدخل'!I86</f>
        <v>8.0065854999999999</v>
      </c>
      <c r="J7" s="33">
        <f>'[1]قائمة الدخل'!J86</f>
        <v>1.87</v>
      </c>
      <c r="K7" s="33">
        <f>'[1]قائمة الدخل'!K86</f>
        <v>-7.14</v>
      </c>
      <c r="L7" s="33">
        <f>'[1]قائمة الدخل'!L86</f>
        <v>35.21</v>
      </c>
      <c r="M7" s="33">
        <f>'[1]قائمة الدخل'!M86</f>
        <v>4.5</v>
      </c>
      <c r="N7" s="33">
        <f>'[1]قائمة الدخل'!N86</f>
        <v>-5.69</v>
      </c>
      <c r="O7" s="34">
        <f>'[1]قائمة الدخل'!O86</f>
        <v>-1.85</v>
      </c>
      <c r="P7" s="29" t="s">
        <v>11</v>
      </c>
      <c r="Q7" s="35" t="s">
        <v>12</v>
      </c>
    </row>
    <row r="8" spans="1:17" s="44" customFormat="1" ht="18" customHeight="1" x14ac:dyDescent="0.25">
      <c r="A8" s="36" t="s">
        <v>13</v>
      </c>
      <c r="B8" s="37">
        <v>0</v>
      </c>
      <c r="C8" s="38">
        <v>-1</v>
      </c>
      <c r="D8" s="38">
        <v>0</v>
      </c>
      <c r="E8" s="38">
        <v>0</v>
      </c>
      <c r="F8" s="38">
        <v>0</v>
      </c>
      <c r="G8" s="38">
        <v>4.5</v>
      </c>
      <c r="H8" s="39">
        <v>0</v>
      </c>
      <c r="I8" s="39">
        <v>0</v>
      </c>
      <c r="J8" s="39">
        <v>0</v>
      </c>
      <c r="K8" s="39">
        <v>0</v>
      </c>
      <c r="L8" s="39">
        <v>25</v>
      </c>
      <c r="M8" s="39">
        <v>0</v>
      </c>
      <c r="N8" s="40" t="s">
        <v>7</v>
      </c>
      <c r="O8" s="41" t="s">
        <v>7</v>
      </c>
      <c r="P8" s="42" t="s">
        <v>14</v>
      </c>
      <c r="Q8" s="43" t="s">
        <v>15</v>
      </c>
    </row>
    <row r="9" spans="1:17" ht="18" customHeight="1" x14ac:dyDescent="0.25">
      <c r="A9" s="24" t="s">
        <v>16</v>
      </c>
      <c r="B9" s="37">
        <v>251</v>
      </c>
      <c r="C9" s="45">
        <f>'[1]قائمة المركز المالي'!C46/'نسب مالية'!C24</f>
        <v>224.87481696666666</v>
      </c>
      <c r="D9" s="45">
        <f>'[1]قائمة المركز المالي'!D46/'نسب مالية'!D24</f>
        <v>220.49804382978724</v>
      </c>
      <c r="E9" s="45">
        <f>'[1]قائمة المركز المالي'!E46/'نسب مالية'!E24</f>
        <v>268.01760395000002</v>
      </c>
      <c r="F9" s="45">
        <f>'[1]قائمة المركز المالي'!F46/'نسب مالية'!F24</f>
        <v>173.4754275</v>
      </c>
      <c r="G9" s="45">
        <f>'[1]قائمة المركز المالي'!G46/'نسب مالية'!G24</f>
        <v>141.18403524999999</v>
      </c>
      <c r="H9" s="45">
        <f>'[1]قائمة المركز المالي'!H46/'نسب مالية'!H24</f>
        <v>117.3833008</v>
      </c>
      <c r="I9" s="45">
        <f>'[1]قائمة المركز المالي'!I46/'نسب مالية'!I24</f>
        <v>110.21806549999999</v>
      </c>
      <c r="J9" s="45">
        <f>'[1]قائمة المركز المالي'!J46/'نسب مالية'!J24</f>
        <v>95.392652049999995</v>
      </c>
      <c r="K9" s="45">
        <f>'[1]قائمة المركز المالي'!K46/'نسب مالية'!K24</f>
        <v>94.059733199999997</v>
      </c>
      <c r="L9" s="45">
        <f>'[1]قائمة المركز المالي'!L46/'نسب مالية'!L24</f>
        <v>107.9071924</v>
      </c>
      <c r="M9" s="45">
        <f>'[1]قائمة المركز المالي'!M46/'نسب مالية'!M24</f>
        <v>99.944192900000004</v>
      </c>
      <c r="N9" s="45">
        <f>'[1]قائمة المركز المالي'!N46/'نسب مالية'!N24</f>
        <v>98.491175850000005</v>
      </c>
      <c r="O9" s="46">
        <f>'[1]قائمة المركز المالي'!O46/'نسب مالية'!O24</f>
        <v>99.62917435</v>
      </c>
      <c r="P9" s="29" t="s">
        <v>17</v>
      </c>
      <c r="Q9" s="30" t="s">
        <v>18</v>
      </c>
    </row>
    <row r="10" spans="1:17" ht="18" customHeight="1" x14ac:dyDescent="0.25">
      <c r="A10" s="31" t="s">
        <v>19</v>
      </c>
      <c r="B10" s="37">
        <v>10.480307702403586</v>
      </c>
      <c r="C10" s="45">
        <f t="shared" ref="C10:L10" si="1">C26/C7</f>
        <v>5.4805331462644684</v>
      </c>
      <c r="D10" s="45">
        <f t="shared" si="1"/>
        <v>16.93529862174579</v>
      </c>
      <c r="E10" s="45">
        <f t="shared" si="1"/>
        <v>4185.8888888888896</v>
      </c>
      <c r="F10" s="45">
        <f t="shared" si="1"/>
        <v>4.7267025089605736</v>
      </c>
      <c r="G10" s="45">
        <f t="shared" si="1"/>
        <v>3.9032567049808433</v>
      </c>
      <c r="H10" s="45">
        <f t="shared" si="1"/>
        <v>9.2248437101939764</v>
      </c>
      <c r="I10" s="45">
        <f t="shared" si="1"/>
        <v>11.521765426722789</v>
      </c>
      <c r="J10" s="45">
        <f t="shared" si="1"/>
        <v>33.288770053475936</v>
      </c>
      <c r="K10" s="45">
        <f t="shared" si="1"/>
        <v>-9.9759103641456583</v>
      </c>
      <c r="L10" s="45">
        <f t="shared" si="1"/>
        <v>4.9755751207043453</v>
      </c>
      <c r="M10" s="47" t="s">
        <v>7</v>
      </c>
      <c r="N10" s="47" t="s">
        <v>7</v>
      </c>
      <c r="O10" s="48" t="s">
        <v>7</v>
      </c>
      <c r="P10" s="29" t="s">
        <v>20</v>
      </c>
      <c r="Q10" s="35" t="s">
        <v>21</v>
      </c>
    </row>
    <row r="11" spans="1:17" ht="18" customHeight="1" x14ac:dyDescent="0.25">
      <c r="A11" s="24" t="s">
        <v>22</v>
      </c>
      <c r="B11" s="49" t="s">
        <v>7</v>
      </c>
      <c r="C11" s="47" t="s">
        <v>7</v>
      </c>
      <c r="D11" s="47" t="s">
        <v>7</v>
      </c>
      <c r="E11" s="47" t="s">
        <v>7</v>
      </c>
      <c r="F11" s="47" t="s">
        <v>7</v>
      </c>
      <c r="G11" s="47" t="s">
        <v>7</v>
      </c>
      <c r="H11" s="47" t="s">
        <v>7</v>
      </c>
      <c r="I11" s="47" t="s">
        <v>7</v>
      </c>
      <c r="J11" s="47" t="s">
        <v>7</v>
      </c>
      <c r="K11" s="47" t="s">
        <v>7</v>
      </c>
      <c r="L11" s="47" t="s">
        <v>7</v>
      </c>
      <c r="M11" s="47" t="s">
        <v>7</v>
      </c>
      <c r="N11" s="47" t="s">
        <v>7</v>
      </c>
      <c r="O11" s="47" t="s">
        <v>7</v>
      </c>
      <c r="P11" s="29" t="s">
        <v>23</v>
      </c>
      <c r="Q11" s="30" t="s">
        <v>24</v>
      </c>
    </row>
    <row r="12" spans="1:17" ht="18" customHeight="1" x14ac:dyDescent="0.25">
      <c r="A12" s="24" t="s">
        <v>25</v>
      </c>
      <c r="B12" s="50" t="s">
        <v>7</v>
      </c>
      <c r="C12" s="47" t="s">
        <v>7</v>
      </c>
      <c r="D12" s="47" t="s">
        <v>7</v>
      </c>
      <c r="E12" s="47" t="s">
        <v>7</v>
      </c>
      <c r="F12" s="47" t="s">
        <v>7</v>
      </c>
      <c r="G12" s="47" t="s">
        <v>7</v>
      </c>
      <c r="H12" s="47" t="s">
        <v>7</v>
      </c>
      <c r="I12" s="47" t="s">
        <v>7</v>
      </c>
      <c r="J12" s="47" t="s">
        <v>7</v>
      </c>
      <c r="K12" s="47" t="s">
        <v>7</v>
      </c>
      <c r="L12" s="47" t="s">
        <v>7</v>
      </c>
      <c r="M12" s="47" t="s">
        <v>7</v>
      </c>
      <c r="N12" s="47" t="s">
        <v>7</v>
      </c>
      <c r="O12" s="47" t="s">
        <v>7</v>
      </c>
      <c r="P12" s="29" t="s">
        <v>26</v>
      </c>
      <c r="Q12" s="30" t="s">
        <v>27</v>
      </c>
    </row>
    <row r="13" spans="1:17" ht="18" customHeight="1" x14ac:dyDescent="0.25">
      <c r="A13" s="24" t="s">
        <v>28</v>
      </c>
      <c r="B13" s="37">
        <v>1.6424701195219122</v>
      </c>
      <c r="C13" s="45">
        <f t="shared" ref="C13:L13" si="2">C26/C9</f>
        <v>1.3896620538275839</v>
      </c>
      <c r="D13" s="45">
        <f t="shared" si="2"/>
        <v>2.0061402464933917</v>
      </c>
      <c r="E13" s="45">
        <f t="shared" si="2"/>
        <v>1.405616625355254</v>
      </c>
      <c r="F13" s="45">
        <f t="shared" si="2"/>
        <v>0.60815529623064335</v>
      </c>
      <c r="G13" s="45">
        <f t="shared" si="2"/>
        <v>0.5772607352926612</v>
      </c>
      <c r="H13" s="45">
        <f t="shared" si="2"/>
        <v>0.74542119197247858</v>
      </c>
      <c r="I13" s="45">
        <f t="shared" si="2"/>
        <v>0.83697712876297947</v>
      </c>
      <c r="J13" s="45">
        <f t="shared" si="2"/>
        <v>0.65256598555800405</v>
      </c>
      <c r="K13" s="45">
        <f t="shared" si="2"/>
        <v>0.75726347052832166</v>
      </c>
      <c r="L13" s="45">
        <f t="shared" si="2"/>
        <v>1.6235247725711377</v>
      </c>
      <c r="M13" s="47" t="s">
        <v>7</v>
      </c>
      <c r="N13" s="47" t="s">
        <v>7</v>
      </c>
      <c r="O13" s="47" t="s">
        <v>7</v>
      </c>
      <c r="P13" s="29" t="s">
        <v>29</v>
      </c>
      <c r="Q13" s="30" t="s">
        <v>30</v>
      </c>
    </row>
    <row r="14" spans="1:17" ht="18" customHeight="1" x14ac:dyDescent="0.25">
      <c r="A14" s="31" t="s">
        <v>31</v>
      </c>
      <c r="B14" s="25">
        <v>0.10676493309086721</v>
      </c>
      <c r="C14" s="27">
        <f>'[1]قائمة الدخل'!C82/'[1]قائمة المركز المالي'!C20</f>
        <v>0.19445214956399023</v>
      </c>
      <c r="D14" s="27">
        <f>'[1]قائمة الدخل'!D82/'[1]قائمة المركز المالي'!D20</f>
        <v>0.10126189808091911</v>
      </c>
      <c r="E14" s="27">
        <f>'[1]قائمة الدخل'!E82/'[1]قائمة المركز المالي'!E20</f>
        <v>2.4097879732815227E-4</v>
      </c>
      <c r="F14" s="27">
        <f>'[1]قائمة الدخل'!F82/'[1]قائمة المركز المالي'!F20</f>
        <v>8.3662660297567762E-2</v>
      </c>
      <c r="G14" s="27">
        <f>'[1]قائمة الدخل'!G82/'[1]قائمة المركز المالي'!G20</f>
        <v>9.552230171339697E-2</v>
      </c>
      <c r="H14" s="27">
        <f>'[1]قائمة الدخل'!H82/'[1]قائمة المركز المالي'!H20</f>
        <v>4.8030932798906842E-2</v>
      </c>
      <c r="I14" s="27">
        <f>'[1]قائمة الدخل'!I82/'[1]قائمة المركز المالي'!I20</f>
        <v>4.2678961642809973E-2</v>
      </c>
      <c r="J14" s="27">
        <f>'[1]قائمة الدخل'!J82/'[1]قائمة المركز المالي'!J20</f>
        <v>1.0875113657505877E-2</v>
      </c>
      <c r="K14" s="27">
        <f>'[1]قائمة الدخل'!K82/'[1]قائمة المركز المالي'!K20</f>
        <v>-4.8206797530093708E-2</v>
      </c>
      <c r="L14" s="27">
        <f>'[1]قائمة الدخل'!L82/'[1]قائمة المركز المالي'!L20</f>
        <v>4.2328465885388536E-2</v>
      </c>
      <c r="M14" s="27">
        <f>'[1]قائمة الدخل'!M82/'[1]قائمة المركز المالي'!M20</f>
        <v>7.4334483575388662E-3</v>
      </c>
      <c r="N14" s="27">
        <f>'[1]قائمة الدخل'!N82/'[1]قائمة المركز المالي'!N20</f>
        <v>-1.1309757378233068E-2</v>
      </c>
      <c r="O14" s="28">
        <f>'[1]قائمة الدخل'!O82/'[1]قائمة المركز المالي'!O20</f>
        <v>-3.6009284071990776E-3</v>
      </c>
      <c r="P14" s="29" t="s">
        <v>32</v>
      </c>
      <c r="Q14" s="35" t="s">
        <v>33</v>
      </c>
    </row>
    <row r="15" spans="1:17" ht="18" customHeight="1" x14ac:dyDescent="0.25">
      <c r="A15" s="31" t="s">
        <v>34</v>
      </c>
      <c r="B15" s="25">
        <v>0.15716611556756857</v>
      </c>
      <c r="C15" s="27">
        <f>'[1]قائمة الدخل'!C82/'[1]قائمة المركز المالي'!C46</f>
        <v>0.25354479499195393</v>
      </c>
      <c r="D15" s="27">
        <f>'[1]قائمة الدخل'!D82/'[1]قائمة المركز المالي'!D46</f>
        <v>0.15083285951397729</v>
      </c>
      <c r="E15" s="27">
        <f>'[1]قائمة الدخل'!E82/'[1]قائمة المركز المالي'!E46</f>
        <v>3.4205850156433353E-4</v>
      </c>
      <c r="F15" s="27">
        <f>'[1]قائمة الدخل'!F82/'[1]قائمة المركز المالي'!F46</f>
        <v>0.12863670273993127</v>
      </c>
      <c r="G15" s="27">
        <f>'[1]قائمة الدخل'!G82/'[1]قائمة المركز المالي'!G46</f>
        <v>0.14790797212321496</v>
      </c>
      <c r="H15" s="27">
        <f>'[1]قائمة الدخل'!H82/'[1]قائمة المركز المالي'!H46</f>
        <v>8.0805834265652202E-2</v>
      </c>
      <c r="I15" s="27">
        <f>'[1]قائمة الدخل'!I82/'[1]قائمة المركز المالي'!I46</f>
        <v>7.2643132173282429E-2</v>
      </c>
      <c r="J15" s="27">
        <f>'[1]قائمة الدخل'!J82/'[1]قائمة المركز المالي'!J46</f>
        <v>1.9564978642398485E-2</v>
      </c>
      <c r="K15" s="27">
        <f>'[1]قائمة الدخل'!K82/'[1]قائمة المركز المالي'!K46</f>
        <v>-7.5921283285119934E-2</v>
      </c>
      <c r="L15" s="27">
        <f>'[1]قائمة الدخل'!L82/'[1]قائمة المركز المالي'!L46</f>
        <v>6.5252902919564801E-2</v>
      </c>
      <c r="M15" s="27">
        <f>'[1]قائمة الدخل'!M82/'[1]قائمة المركز المالي'!M46</f>
        <v>9.0050564608641706E-3</v>
      </c>
      <c r="N15" s="27">
        <f>'[1]قائمة الدخل'!N82/'[1]قائمة المركز المالي'!N46</f>
        <v>-1.1554319360885161E-2</v>
      </c>
      <c r="O15" s="28">
        <f>'[1]قائمة الدخل'!O82/'[1]قائمة المركز المالي'!O46</f>
        <v>-3.7220588489198896E-3</v>
      </c>
      <c r="P15" s="29" t="s">
        <v>35</v>
      </c>
      <c r="Q15" s="35" t="s">
        <v>36</v>
      </c>
    </row>
    <row r="16" spans="1:17" ht="18" customHeight="1" x14ac:dyDescent="0.25">
      <c r="A16" s="36" t="s">
        <v>37</v>
      </c>
      <c r="B16" s="25">
        <v>0.11316417241969132</v>
      </c>
      <c r="C16" s="27">
        <f>'[1]قائمة الدخل'!C11/'[1]قائمة المركز المالي'!C46</f>
        <v>0.13646551689192563</v>
      </c>
      <c r="D16" s="27">
        <f>'[1]قائمة الدخل'!D11/'[1]قائمة المركز المالي'!D46</f>
        <v>0.1397417465003303</v>
      </c>
      <c r="E16" s="27">
        <f>'[1]قائمة الدخل'!E11/'[1]قائمة المركز المالي'!E46</f>
        <v>8.7034798297621299E-2</v>
      </c>
      <c r="F16" s="27">
        <f>'[1]قائمة الدخل'!F11/'[1]قائمة المركز المالي'!F46</f>
        <v>0.11272748787432733</v>
      </c>
      <c r="G16" s="27">
        <f>'[1]قائمة الدخل'!G11/'[1]قائمة المركز المالي'!G46</f>
        <v>0.12092648308123775</v>
      </c>
      <c r="H16" s="27">
        <f>'[1]قائمة الدخل'!H11/'[1]قائمة المركز المالي'!H46</f>
        <v>0.13062863282508749</v>
      </c>
      <c r="I16" s="27">
        <f>'[1]قائمة الدخل'!I11/'[1]قائمة المركز المالي'!I46</f>
        <v>0.14349169011680757</v>
      </c>
      <c r="J16" s="27">
        <f>'[1]قائمة الدخل'!J11/'[1]قائمة المركز المالي'!J46</f>
        <v>0.20265568452659452</v>
      </c>
      <c r="K16" s="27">
        <f>'[1]قائمة الدخل'!K11/'[1]قائمة المركز المالي'!K46</f>
        <v>0.28747313999397989</v>
      </c>
      <c r="L16" s="27">
        <f>'[1]قائمة الدخل'!L11/'[1]قائمة المركز المالي'!L46</f>
        <v>0.19142406859619118</v>
      </c>
      <c r="M16" s="27">
        <f>'[1]قائمة الدخل'!M11/'[1]قائمة المركز المالي'!M46</f>
        <v>7.9691234867133531E-2</v>
      </c>
      <c r="N16" s="27">
        <f>'[1]قائمة الدخل'!N11/'[1]قائمة المركز المالي'!N46</f>
        <v>3.3471678772733425E-4</v>
      </c>
      <c r="O16" s="28">
        <f>'[1]قائمة الدخل'!O11/'[1]قائمة المركز المالي'!O46</f>
        <v>0</v>
      </c>
      <c r="P16" s="29" t="s">
        <v>38</v>
      </c>
      <c r="Q16" s="51" t="s">
        <v>39</v>
      </c>
    </row>
    <row r="17" spans="1:17" ht="18" customHeight="1" x14ac:dyDescent="0.25">
      <c r="A17" s="24" t="s">
        <v>40</v>
      </c>
      <c r="B17" s="25">
        <v>1.0181151357074616</v>
      </c>
      <c r="C17" s="27">
        <f>'[1]قائمة المركز المالي'!C24/'[1]قائمة الدخل'!C11</f>
        <v>1.4191860892124293</v>
      </c>
      <c r="D17" s="27">
        <f>'[1]قائمة المركز المالي'!D24/'[1]قائمة الدخل'!D11</f>
        <v>2.2305321868147474</v>
      </c>
      <c r="E17" s="27">
        <f>'[1]قائمة المركز المالي'!E24/'[1]قائمة الدخل'!E11</f>
        <v>2.5511463864908581</v>
      </c>
      <c r="F17" s="27">
        <f>'[1]قائمة المركز المالي'!F24/'[1]قائمة الدخل'!F11</f>
        <v>3.1331827527980867</v>
      </c>
      <c r="G17" s="27">
        <f>'[1]قائمة المركز المالي'!G24/'[1]قائمة الدخل'!G11</f>
        <v>3.0398369869314763</v>
      </c>
      <c r="H17" s="27">
        <f>'[1]قائمة المركز المالي'!H24/'[1]قائمة الدخل'!H11</f>
        <v>4.3565687237810202</v>
      </c>
      <c r="I17" s="27">
        <f>'[1]قائمة المركز المالي'!I24/'[1]قائمة الدخل'!I11</f>
        <v>4.0871104933859783</v>
      </c>
      <c r="J17" s="27">
        <f>'[1]قائمة المركز المالي'!J24/'[1]قائمة الدخل'!J11</f>
        <v>3.406140376577877</v>
      </c>
      <c r="K17" s="27">
        <f>'[1]قائمة المركز المالي'!K24/'[1]قائمة الدخل'!K11</f>
        <v>1.6126912489613376</v>
      </c>
      <c r="L17" s="27">
        <f>'[1]قائمة المركز المالي'!L24/'[1]قائمة الدخل'!L11</f>
        <v>2.1039209376196895</v>
      </c>
      <c r="M17" s="27">
        <f>'[1]قائمة المركز المالي'!M24/'[1]قائمة الدخل'!M11</f>
        <v>2.1382367254191497</v>
      </c>
      <c r="N17" s="27">
        <f>'[1]قائمة المركز المالي'!N24/'[1]قائمة الدخل'!N11</f>
        <v>11.636032171907063</v>
      </c>
      <c r="O17" s="47" t="s">
        <v>7</v>
      </c>
      <c r="P17" s="29" t="s">
        <v>41</v>
      </c>
      <c r="Q17" s="52" t="s">
        <v>42</v>
      </c>
    </row>
    <row r="18" spans="1:17" ht="18" customHeight="1" x14ac:dyDescent="0.25">
      <c r="A18" s="24" t="s">
        <v>43</v>
      </c>
      <c r="B18" s="53">
        <v>0.20002488750638953</v>
      </c>
      <c r="C18" s="27">
        <f>'[1]قائمة المركز المالي'!C29/'[1]قائمة المركز المالي'!C20</f>
        <v>0.21098185491565252</v>
      </c>
      <c r="D18" s="27">
        <f>'[1]قائمة المركز المالي'!D29/'[1]قائمة المركز المالي'!D20</f>
        <v>0.32864829051699157</v>
      </c>
      <c r="E18" s="27">
        <f>'[1]قائمة المركز المالي'!E29/'[1]قائمة المركز المالي'!E20</f>
        <v>0.25327459906590971</v>
      </c>
      <c r="F18" s="27">
        <f>'[1]قائمة المركز المالي'!F29/'[1]قائمة المركز المالي'!F20</f>
        <v>0.2706170393659218</v>
      </c>
      <c r="G18" s="27">
        <f>'[1]قائمة المركز المالي'!G29/'[1]قائمة المركز المالي'!G20</f>
        <v>0.30585700158601414</v>
      </c>
      <c r="H18" s="27">
        <f>'[1]قائمة المركز المالي'!H29/'[1]قائمة المركز المالي'!H20</f>
        <v>0.39597630549299079</v>
      </c>
      <c r="I18" s="27">
        <f>'[1]قائمة المركز المالي'!I29/'[1]قائمة المركز المالي'!I20</f>
        <v>0.40844689646294846</v>
      </c>
      <c r="J18" s="27">
        <f>'[1]قائمة المركز المالي'!J29/'[1]قائمة المركز المالي'!J20</f>
        <v>0.4441540746720341</v>
      </c>
      <c r="K18" s="27">
        <f>'[1]قائمة المركز المالي'!K29/'[1]قائمة المركز المالي'!K20</f>
        <v>0.36504237752337987</v>
      </c>
      <c r="L18" s="27">
        <f>'[1]قائمة المركز المالي'!L29/'[1]قائمة المركز المالي'!L20</f>
        <v>0.35131673854318013</v>
      </c>
      <c r="M18" s="27">
        <f>'[1]قائمة المركز المالي'!M29/'[1]قائمة المركز المالي'!M20</f>
        <v>0.17452506934914711</v>
      </c>
      <c r="N18" s="27">
        <f>'[1]قائمة المركز المالي'!N29/'[1]قائمة المركز المالي'!N20</f>
        <v>2.1166282064178383E-2</v>
      </c>
      <c r="O18" s="28">
        <f>'[1]قائمة المركز المالي'!O29/'[1]قائمة المركز المالي'!O20</f>
        <v>3.2543935127721878E-2</v>
      </c>
      <c r="P18" s="29" t="s">
        <v>44</v>
      </c>
      <c r="Q18" s="30" t="s">
        <v>45</v>
      </c>
    </row>
    <row r="19" spans="1:17" ht="18" customHeight="1" x14ac:dyDescent="0.25">
      <c r="A19" s="54" t="s">
        <v>46</v>
      </c>
      <c r="B19" s="55">
        <v>0.67931266676223867</v>
      </c>
      <c r="C19" s="56">
        <f>'[1]قائمة المركز المالي'!C46/'[1]قائمة المركز المالي'!C20</f>
        <v>0.76693410160583664</v>
      </c>
      <c r="D19" s="56">
        <f>'[1]قائمة المركز المالي'!D46/'[1]قائمة المركز المالي'!D20</f>
        <v>0.67135170948300837</v>
      </c>
      <c r="E19" s="56">
        <f>'[1]قائمة المركز المالي'!E46/'[1]قائمة المركز المالي'!E20</f>
        <v>0.70449585736383036</v>
      </c>
      <c r="F19" s="56">
        <f>'[1]قائمة المركز المالي'!F46/'[1]قائمة المركز المالي'!F20</f>
        <v>0.65037939029509406</v>
      </c>
      <c r="G19" s="56">
        <f>'[1]قائمة المركز المالي'!G46/'[1]قائمة المركز المالي'!G20</f>
        <v>0.64582253642029486</v>
      </c>
      <c r="H19" s="56">
        <f>'[1]قائمة المركز المالي'!H46/'[1]قائمة المركز المالي'!H20</f>
        <v>0.59439931825966119</v>
      </c>
      <c r="I19" s="56">
        <f>'[1]قائمة المركز المالي'!I46/'[1]قائمة المركز المالي'!I20</f>
        <v>0.5875154383624851</v>
      </c>
      <c r="J19" s="56">
        <f>'[1]قائمة المركز المالي'!J46/'[1]قائمة المركز المالي'!J20</f>
        <v>0.55584592532796595</v>
      </c>
      <c r="K19" s="56">
        <f>'[1]قائمة المركز المالي'!K46/'[1]قائمة المركز المالي'!K20</f>
        <v>0.63495762247662013</v>
      </c>
      <c r="L19" s="56">
        <f>'[1]قائمة المركز المالي'!L46/'[1]قائمة المركز المالي'!L20</f>
        <v>0.64868326145681987</v>
      </c>
      <c r="M19" s="56">
        <f>'[1]قائمة المركز المالي'!M46/'[1]قائمة المركز المالي'!M20</f>
        <v>0.82547493065085287</v>
      </c>
      <c r="N19" s="56">
        <f>'[1]قائمة المركز المالي'!N46/'[1]قائمة المركز المالي'!N20</f>
        <v>0.97883371793582163</v>
      </c>
      <c r="O19" s="57">
        <f>'[1]قائمة المركز المالي'!O46/'[1]قائمة المركز المالي'!O20</f>
        <v>0.96745606487227809</v>
      </c>
      <c r="P19" s="58" t="s">
        <v>47</v>
      </c>
      <c r="Q19" s="59" t="s">
        <v>48</v>
      </c>
    </row>
    <row r="21" spans="1:17" x14ac:dyDescent="0.25">
      <c r="A21" s="5" t="s">
        <v>49</v>
      </c>
    </row>
    <row r="22" spans="1:17" x14ac:dyDescent="0.25">
      <c r="Q22" s="61" t="s">
        <v>50</v>
      </c>
    </row>
    <row r="24" spans="1:17" hidden="1" x14ac:dyDescent="0.25">
      <c r="A24" s="5" t="s">
        <v>51</v>
      </c>
      <c r="B24" s="62">
        <v>40000000</v>
      </c>
      <c r="C24" s="62">
        <f>'[1]قائمة المركز المالي'!C41/'نسب مالية'!C27</f>
        <v>30000000</v>
      </c>
      <c r="D24" s="63">
        <f>'[1]قائمة المركز المالي'!D41/'نسب مالية'!D27</f>
        <v>23500000</v>
      </c>
      <c r="E24" s="62">
        <f>'[1]قائمة المركز المالي'!E41/'نسب مالية'!E27</f>
        <v>20000000</v>
      </c>
      <c r="F24" s="64">
        <v>20000000</v>
      </c>
      <c r="G24" s="62">
        <v>20000000</v>
      </c>
      <c r="H24" s="62">
        <f>'[1]قائمة المركز المالي'!H41/'نسب مالية'!H27</f>
        <v>20000000</v>
      </c>
      <c r="I24" s="62">
        <f>'[1]قائمة المركز المالي'!I41/'نسب مالية'!I27</f>
        <v>20000000</v>
      </c>
      <c r="J24" s="62">
        <f>'[1]قائمة المركز المالي'!J41/'نسب مالية'!J27</f>
        <v>20000000</v>
      </c>
      <c r="K24" s="62">
        <f>'[1]قائمة المركز المالي'!K41/'نسب مالية'!K27</f>
        <v>20000000</v>
      </c>
      <c r="L24" s="62">
        <f>'[1]قائمة المركز المالي'!L41/'نسب مالية'!L27</f>
        <v>20000000</v>
      </c>
      <c r="M24" s="62">
        <f>'[1]قائمة المركز المالي'!M41/'نسب مالية'!M27</f>
        <v>20000000</v>
      </c>
      <c r="N24" s="62">
        <f>'[1]قائمة المركز المالي'!N41/'نسب مالية'!N27</f>
        <v>20000000</v>
      </c>
      <c r="O24" s="62">
        <f>'[1]قائمة المركز المالي'!O41/'نسب مالية'!O27</f>
        <v>20000000</v>
      </c>
    </row>
    <row r="25" spans="1:17" hidden="1" x14ac:dyDescent="0.25">
      <c r="A25" s="5" t="s">
        <v>52</v>
      </c>
      <c r="B25" s="63">
        <v>729858</v>
      </c>
      <c r="C25" s="63">
        <v>374659</v>
      </c>
      <c r="D25" s="63">
        <v>1289604</v>
      </c>
      <c r="E25" s="63">
        <v>1476479</v>
      </c>
      <c r="F25" s="63">
        <v>659137</v>
      </c>
      <c r="G25" s="63">
        <v>43328</v>
      </c>
      <c r="H25" s="63">
        <v>1305</v>
      </c>
      <c r="I25" s="63">
        <v>2756337</v>
      </c>
      <c r="J25" s="63">
        <v>572280</v>
      </c>
      <c r="K25" s="63">
        <v>370665</v>
      </c>
      <c r="L25" s="63">
        <f>[2]Period_Market_Summary_AR!$C$20</f>
        <v>90312</v>
      </c>
      <c r="M25" s="5">
        <v>0</v>
      </c>
      <c r="N25" s="5">
        <v>0</v>
      </c>
      <c r="O25" s="5">
        <v>0</v>
      </c>
    </row>
    <row r="26" spans="1:17" hidden="1" x14ac:dyDescent="0.25">
      <c r="A26" s="5" t="s">
        <v>53</v>
      </c>
      <c r="B26" s="63">
        <v>412.26</v>
      </c>
      <c r="C26" s="63">
        <v>312.5</v>
      </c>
      <c r="D26" s="63">
        <v>442.35</v>
      </c>
      <c r="E26" s="65">
        <v>376.73</v>
      </c>
      <c r="F26" s="65">
        <v>105.5</v>
      </c>
      <c r="G26" s="65">
        <v>81.5</v>
      </c>
      <c r="H26" s="65">
        <v>87.5</v>
      </c>
      <c r="I26" s="5">
        <v>92.25</v>
      </c>
      <c r="J26" s="5">
        <v>62.25</v>
      </c>
      <c r="K26" s="5">
        <f>356.14/5</f>
        <v>71.227999999999994</v>
      </c>
      <c r="L26" s="5">
        <f>[2]Period_Market_Summary_AR!$H$20/5</f>
        <v>175.19</v>
      </c>
      <c r="M26" s="5">
        <v>0</v>
      </c>
      <c r="N26" s="5">
        <v>0</v>
      </c>
      <c r="O26" s="5">
        <v>0</v>
      </c>
    </row>
    <row r="27" spans="1:17" hidden="1" x14ac:dyDescent="0.25">
      <c r="A27" s="5" t="s">
        <v>54</v>
      </c>
      <c r="B27" s="63">
        <v>100</v>
      </c>
      <c r="C27" s="63">
        <v>100</v>
      </c>
      <c r="D27" s="63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</row>
    <row r="29" spans="1:17" x14ac:dyDescent="0.25">
      <c r="P29" s="66"/>
    </row>
    <row r="30" spans="1:17" x14ac:dyDescent="0.25">
      <c r="C30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2022-01-06T12:21:42Z</dcterms:created>
  <dcterms:modified xsi:type="dcterms:W3CDTF">2022-01-06T12:22:48Z</dcterms:modified>
</cp:coreProperties>
</file>